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75" tabRatio="895" activeTab="0"/>
  </bookViews>
  <sheets>
    <sheet name="01.01.2024 " sheetId="1" r:id="rId1"/>
  </sheets>
  <definedNames>
    <definedName name="_xlnm.Print_Area" localSheetId="0">'01.01.2024 '!$A$1:$K$132</definedName>
  </definedNames>
  <calcPr fullCalcOnLoad="1"/>
</workbook>
</file>

<file path=xl/sharedStrings.xml><?xml version="1.0" encoding="utf-8"?>
<sst xmlns="http://schemas.openxmlformats.org/spreadsheetml/2006/main" count="262" uniqueCount="227">
  <si>
    <t>0210180</t>
  </si>
  <si>
    <t>0212111</t>
  </si>
  <si>
    <t>0212143</t>
  </si>
  <si>
    <t>0212152</t>
  </si>
  <si>
    <t>0213242</t>
  </si>
  <si>
    <t>0213112</t>
  </si>
  <si>
    <t>0213122</t>
  </si>
  <si>
    <t>0213131</t>
  </si>
  <si>
    <t>0217640</t>
  </si>
  <si>
    <t>0218110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</si>
  <si>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</si>
  <si>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</si>
  <si>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</si>
  <si>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</si>
  <si>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</si>
  <si>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</si>
  <si>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</si>
  <si>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</si>
  <si>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</si>
  <si>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</si>
  <si>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</si>
  <si>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</si>
  <si>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</si>
  <si>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</si>
  <si>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</si>
  <si>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</si>
  <si>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</si>
  <si>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</si>
  <si>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</si>
  <si>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</si>
  <si>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</si>
  <si>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</si>
  <si>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</si>
  <si>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</si>
  <si>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</si>
  <si>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</si>
  <si>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</si>
  <si>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</si>
  <si>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</si>
  <si>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</si>
  <si>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</si>
  <si>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</si>
  <si>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</si>
  <si>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</si>
  <si>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</si>
  <si>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</si>
  <si>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всього</t>
  </si>
  <si>
    <t>0813210</t>
  </si>
  <si>
    <t>1213210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</si>
  <si>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</si>
  <si>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</si>
  <si>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</si>
  <si>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</si>
  <si>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</si>
  <si>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</si>
  <si>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</si>
  <si>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</si>
  <si>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0212030</t>
  </si>
  <si>
    <t>0212100</t>
  </si>
  <si>
    <t>0217322</t>
  </si>
  <si>
    <t>0217520</t>
  </si>
  <si>
    <t>0617520</t>
  </si>
  <si>
    <t>0817520</t>
  </si>
  <si>
    <t>1017520</t>
  </si>
  <si>
    <t>1117520</t>
  </si>
  <si>
    <t>1217520</t>
  </si>
  <si>
    <t>3117520</t>
  </si>
  <si>
    <t>3717520</t>
  </si>
  <si>
    <t>0218220</t>
  </si>
  <si>
    <t>0213133</t>
  </si>
  <si>
    <t>1216016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</si>
  <si>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</si>
  <si>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</si>
  <si>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</si>
  <si>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</si>
  <si>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</si>
  <si>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.3.6</t>
  </si>
  <si>
    <t>.3.5</t>
  </si>
  <si>
    <t>.3.4</t>
  </si>
  <si>
    <t>.3.3</t>
  </si>
  <si>
    <t>.3.2</t>
  </si>
  <si>
    <t>.3.1</t>
  </si>
  <si>
    <t>.1.1</t>
  </si>
  <si>
    <t>.1.2</t>
  </si>
  <si>
    <t>.1.3</t>
  </si>
  <si>
    <t>.1.4</t>
  </si>
  <si>
    <t>.1.6</t>
  </si>
  <si>
    <t>.1.7</t>
  </si>
  <si>
    <t>.1.8</t>
  </si>
  <si>
    <t>.1.9</t>
  </si>
  <si>
    <t>.1.10</t>
  </si>
  <si>
    <t>.1.11</t>
  </si>
  <si>
    <t>.1.12</t>
  </si>
  <si>
    <t>.1.13</t>
  </si>
  <si>
    <t>.1.14</t>
  </si>
  <si>
    <t>.1.15</t>
  </si>
  <si>
    <t>.1.16</t>
  </si>
  <si>
    <t>.1.17</t>
  </si>
  <si>
    <t>.1.19</t>
  </si>
  <si>
    <t>.1.20</t>
  </si>
  <si>
    <t>.1.21</t>
  </si>
  <si>
    <t>.1.22</t>
  </si>
  <si>
    <t>.1.23</t>
  </si>
  <si>
    <t>.1.25</t>
  </si>
  <si>
    <t>.1.26</t>
  </si>
  <si>
    <t>.1.27</t>
  </si>
  <si>
    <t>.1.28</t>
  </si>
  <si>
    <t>.1.29</t>
  </si>
  <si>
    <t>.1.30</t>
  </si>
  <si>
    <t>.1.31</t>
  </si>
  <si>
    <t>.1.33</t>
  </si>
  <si>
    <t>.1.34</t>
  </si>
  <si>
    <t>.1.35</t>
  </si>
  <si>
    <t>.1.36</t>
  </si>
  <si>
    <t>.1.37</t>
  </si>
  <si>
    <t>.1.38</t>
  </si>
  <si>
    <t>.1.39</t>
  </si>
  <si>
    <t>.1.41</t>
  </si>
  <si>
    <t>.1.42</t>
  </si>
  <si>
    <t>.1.43</t>
  </si>
  <si>
    <t>.1.44</t>
  </si>
  <si>
    <t>.1.45</t>
  </si>
  <si>
    <t>.2.2</t>
  </si>
  <si>
    <t>.2.4</t>
  </si>
  <si>
    <t>.2.6</t>
  </si>
  <si>
    <t>.2.8</t>
  </si>
  <si>
    <t>.2.10</t>
  </si>
  <si>
    <t>.2.11</t>
  </si>
  <si>
    <t>0217670</t>
  </si>
  <si>
    <t>.3.8</t>
  </si>
  <si>
    <t>.3.9</t>
  </si>
  <si>
    <t>ВСЬОГО</t>
  </si>
  <si>
    <t>ІНФОРМАЦІЯ</t>
  </si>
  <si>
    <t>№ п/п</t>
  </si>
  <si>
    <t>10</t>
  </si>
  <si>
    <t xml:space="preserve">Відсоток виконання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</si>
  <si>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</si>
  <si>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</si>
  <si>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</si>
  <si>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</si>
  <si>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</si>
  <si>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</si>
  <si>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</si>
  <si>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</si>
  <si>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</si>
  <si>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</si>
  <si>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</si>
  <si>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.2.17</t>
  </si>
  <si>
    <t>.2.16</t>
  </si>
  <si>
    <t>.2.15</t>
  </si>
  <si>
    <t>.1.32</t>
  </si>
  <si>
    <t>.1.5</t>
  </si>
  <si>
    <t>1011080</t>
  </si>
  <si>
    <t>0611142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</si>
  <si>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</si>
  <si>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Касові видатки ЗАГАЛЬНИЙ ФОНД</t>
  </si>
  <si>
    <t>Касові видатки СПЕЦІАЛЬНИЙ ФОНД</t>
  </si>
  <si>
    <t>Міська програма захисту прав дітей Ніжинської територіальної громади «Дитинство»  на період 2022-2026рр.</t>
  </si>
  <si>
    <t>0213123</t>
  </si>
  <si>
    <t>Міська програма  розвитку та функціонування української мови   «Сильна мова – успішна держава» на 2022-2026 роки</t>
  </si>
  <si>
    <t>Міська цільова Програма енергозбереження та енергоефективності на 2022-2023 роки
КП «Ніжинське управління водопровідно-каналізаційного господарства»</t>
  </si>
  <si>
    <t>Міська цільова програма «Молодь Ніжинської міської  територіальної громади» на 2021-2023 рр.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</si>
  <si>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</si>
  <si>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</si>
  <si>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</si>
  <si>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Програма матеріально-технічного забезпечення військових частин для виконання оборонних заходів на 2022-2023 роки</t>
  </si>
  <si>
    <t>Назва програми, що  фінансується з місцевих бюджетів у 2023році</t>
  </si>
  <si>
    <t>Обсяг фінансування (затверджено  із змінами) на 2023рік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</si>
  <si>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 на  2023 рік</t>
  </si>
  <si>
    <t xml:space="preserve">Міська цільова програма з виконання власних повноважень Ніжинської міської ради на 2023рік </t>
  </si>
  <si>
    <t>Програма юридичного обслуговування Ніжинської міської ради та виконавчого комітету Ніжинської міської ради на 2023рік</t>
  </si>
  <si>
    <t>Програма розвитку інвестиційної діяльності в Ніжинській міській  територіальній громаді на 2023рік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</si>
  <si>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</si>
  <si>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2023рік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</si>
  <si>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</t>
  </si>
  <si>
    <t xml:space="preserve">Комплексна програма підтримки сім’ї, гендерної  рівності  та протидії  торгівлі  людьми на 2023рік </t>
  </si>
  <si>
    <t>Міська  цільова програма «Турбота» на 2023р.</t>
  </si>
  <si>
    <t>Програма запобігання та протидії домашньому насильству на 2023-2024 роки</t>
  </si>
  <si>
    <t>Міська програма утримання та забезпечення  діяльності КЗ Ніжинський міський молодіжний центр  Ніжинської  міської  ради  на 2023 рік</t>
  </si>
  <si>
    <t xml:space="preserve">Міська цільова Програма "Розробка схем та проектних рішень масового застосування та детального планування на 2023р." </t>
  </si>
  <si>
    <t>Програма  інформатизації  діяльності  виконавчого комітету Ніжинської міської ради Чернігівської області на 2023 рік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</si>
  <si>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</t>
  </si>
  <si>
    <t>Програма допризовної підготовки, мобілізаційних заходів  Ніжинської міської територіальної  громади на 2023рік</t>
  </si>
  <si>
    <t xml:space="preserve">Комплексна програма заходів та робіт з територіальної оборони Ніжинської міської територіальної громади на 2023 рік </t>
  </si>
  <si>
    <t xml:space="preserve">Програма  «Соціальний  захист  учнів закладів загальної середньої освіти Ніжинської міської територіальної громади  шляхом організації гарячого харчування у 2023році» </t>
  </si>
  <si>
    <t>Програма громадських оплачуваних робіт Ніжинської територіальної громади на 2023рік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</si>
  <si>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2023рік  </t>
  </si>
  <si>
    <t xml:space="preserve">Міська цільова програма з надання пільг на оплату житлово-комунальних та інших послуг на 2023 рік </t>
  </si>
  <si>
    <t xml:space="preserve">Програма підтримки громадських  організацій, що здійснюють діяльність на  території Ніжинської міської територіальної громади  на 2023 рік </t>
  </si>
  <si>
    <t>Програма  інформатизації  діяльності  управління соціального захисту населення Ніжинської міської ради Чернігівської області на 2023 рік</t>
  </si>
  <si>
    <t>Програма розвитку культури, мистецтва і  охорони культурної спадщини  на  2023 рік</t>
  </si>
  <si>
    <t>Програма  інформатизації  діяльності   управління культури і туризму   Ніжинської міської ради  Чернігівської області на 2023 рік</t>
  </si>
  <si>
    <t>Програма  інформатизації  діяльності  відділу з питань фізичної культури та спорту Ніжинської міської ради на 2023 рік</t>
  </si>
  <si>
    <t xml:space="preserve">Програма забезпечення пожежної безпеки Ніжинської міської територіальної громади на 2023 рік </t>
  </si>
  <si>
    <t>Програма розвитку цивільного захисту Ніжинської  міської територіальної громади на 2023 рік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</si>
  <si>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2023рік»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</si>
  <si>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2023рік» </t>
  </si>
  <si>
    <t>Міська цільова Програма «Розвитку та фінансової підтримки комунальних підприємств Ніжинської міської  територіальної громади на 2023рік»</t>
  </si>
  <si>
    <t>Міська цільова програма «Реконструкція, розвиток  та  утримання  кладовищ Ніжинської міської територіальної громади на 2023р.»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</si>
  <si>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</si>
  <si>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2023рік» </t>
  </si>
  <si>
    <t xml:space="preserve">Міська цільова програма  «Забезпечення функціонування громадських вбиралень на 2023р.» 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</si>
  <si>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2023 рік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</si>
  <si>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2023р.» 
</t>
  </si>
  <si>
    <t>Програма з управління комунальним майном Ніжинської міської територіальної громади на 2023рік</t>
  </si>
  <si>
    <t xml:space="preserve">Міська програма реалізації повноважень міської ради у галузі земельних відносин на 2023рік  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</si>
  <si>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</si>
  <si>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Програма  інформатизації  діяльності  фінансового управління  Ніжинської міської ради Чернігівської  області  на 2023 рік</t>
  </si>
  <si>
    <t xml:space="preserve">Програма розвитку фізичної культури та спорту відділу з питань фізичної культури та спорту Ніжинської міської ради на 2023рік </t>
  </si>
  <si>
    <t>Комплексна програма енергоефективності бюджетної, комунальної, та житлової сфер Ніжинської територіальної громади на 2022-2024 роки</t>
  </si>
  <si>
    <t xml:space="preserve">Програма   профілактики правопорушень   «Правопорядок» на 2023рік 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</si>
  <si>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2023 рік</t>
  </si>
  <si>
    <t>Програма сприяння розвитку волонтерства  Ніжинської територіальної громади на 2023-2027 роки</t>
  </si>
  <si>
    <t>Програма фінансової підтримки територіального сервісного центру №7443 РСЦ ГСЦ МВС в Чернігівській області на 2023 рік</t>
  </si>
  <si>
    <t>Програма  інформатизації  діяльності  Управління освіти Ніжинської міської ради Чернігівської області на 2023 рік</t>
  </si>
  <si>
    <t>Міська цільова програма «Оснащення вузлами комерційного обліку холодної води багатоквартирні житлові будинки у Ніжинській міській територіальній громаді на 2023 рік»</t>
  </si>
  <si>
    <t>Міська цільова програма з капітального ремонту ліфтів в багатоквартирних житлових будинках Ніжинської міської територіальної громади на 2023 рік</t>
  </si>
  <si>
    <t>.3.10</t>
  </si>
  <si>
    <t>Програма матеріально-технічного забезпечення діяльності Ніжинського міжрайонного відділу Управління СБУ в Чернігівській області  на 2023 рік</t>
  </si>
  <si>
    <t>.3.12</t>
  </si>
  <si>
    <t>Програма Спеціального авіаційного загону оперативно-рятувальної служби цивільного захисту ДСНС на 2023-2024 роки</t>
  </si>
  <si>
    <t xml:space="preserve">Касові видатки станом на 01.01.24р. </t>
  </si>
  <si>
    <t xml:space="preserve">Міська цільова Програма фінансової підтримки комунального некомерційного підприємства «Ніжинська центральна районна лікарня» Ніжинської міської ради Чернігівської області на 2023рік  </t>
  </si>
  <si>
    <t>Програма  управління  боргом бюджету Ніжинської міської територіальної громади на 2019-2023 роки</t>
  </si>
  <si>
    <t>Начальник фінансового управління</t>
  </si>
  <si>
    <t>Алла АРТЕМЕНКО  046231  7-17-49</t>
  </si>
  <si>
    <t>Ніжинської  міської  теритріальної громади за  2023р.    (заміна)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</si>
</sst>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 vertical="top"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85" zoomScaleNormal="85" zoomScaleSheetLayoutView="85" zoomScalePageLayoutView="0" workbookViewId="0" topLeftCell="C1">
      <selection activeCell="H20" sqref="H20"/>
    </sheetView>
  </sheetViews>
  <sheetFormatPr defaultColWidth="8.875" defaultRowHeight="12.75"/>
  <cols>
    <col min="1" max="1" width="7.25390625" style="2" customWidth="1"/>
    <col min="2" max="2" width="5.375" style="2" customWidth="1"/>
    <col min="3" max="3" width="12.875" style="6" customWidth="1"/>
    <col min="4" max="4" width="54.125" style="6" customWidth="1"/>
    <col min="5" max="5" width="19.875" style="6" customWidth="1"/>
    <col min="6" max="6" width="20.25390625" style="6" hidden="1" customWidth="1"/>
    <col min="7" max="7" width="18.25390625" style="2" hidden="1" customWidth="1"/>
    <col min="8" max="8" width="18.375" style="7" customWidth="1"/>
    <col min="9" max="9" width="19.875" style="6" hidden="1" customWidth="1"/>
    <col min="10" max="10" width="17.875" style="6" hidden="1" customWidth="1"/>
    <col min="11" max="11" width="10.125" style="7" customWidth="1"/>
    <col min="12" max="12" width="48.375" style="3" customWidth="1"/>
    <col min="13" max="16384" width="8.875" style="6" customWidth="1"/>
  </cols>
  <sheetData>
    <row r="1" spans="3:11" ht="19.5" customHeight="1">
      <c r="C1" s="58" t="s">
        <v>132</v>
      </c>
      <c r="D1" s="58"/>
      <c r="E1" s="58"/>
      <c r="F1" s="58"/>
      <c r="G1" s="58"/>
      <c r="H1" s="58"/>
      <c r="I1" s="58"/>
      <c r="J1" s="58"/>
      <c r="K1" s="58"/>
    </row>
    <row r="2" spans="3:11" ht="19.5" customHeight="1">
      <c r="C2" s="59" t="s">
        <v>75</v>
      </c>
      <c r="D2" s="59"/>
      <c r="E2" s="59"/>
      <c r="F2" s="59"/>
      <c r="G2" s="59"/>
      <c r="H2" s="59"/>
      <c r="I2" s="59"/>
      <c r="J2" s="59"/>
      <c r="K2" s="59"/>
    </row>
    <row r="3" spans="3:11" ht="19.5" customHeight="1">
      <c r="C3" s="60" t="s">
        <v>226</v>
      </c>
      <c r="D3" s="60"/>
      <c r="E3" s="60"/>
      <c r="F3" s="60"/>
      <c r="G3" s="60"/>
      <c r="H3" s="60"/>
      <c r="I3" s="60"/>
      <c r="J3" s="60"/>
      <c r="K3" s="60"/>
    </row>
    <row r="4" ht="11.25" customHeight="1"/>
    <row r="5" spans="1:11" ht="92.25">
      <c r="A5" s="20"/>
      <c r="B5" s="21" t="s">
        <v>133</v>
      </c>
      <c r="C5" s="22" t="s">
        <v>28</v>
      </c>
      <c r="D5" s="21" t="s">
        <v>166</v>
      </c>
      <c r="E5" s="21" t="s">
        <v>167</v>
      </c>
      <c r="F5" s="20" t="s">
        <v>36</v>
      </c>
      <c r="G5" s="20" t="s">
        <v>37</v>
      </c>
      <c r="H5" s="21" t="s">
        <v>221</v>
      </c>
      <c r="I5" s="20" t="s">
        <v>155</v>
      </c>
      <c r="J5" s="20" t="s">
        <v>156</v>
      </c>
      <c r="K5" s="21" t="s">
        <v>135</v>
      </c>
    </row>
    <row r="6" spans="1:12" s="9" customFormat="1" ht="30.75" customHeight="1">
      <c r="A6" s="45" t="s">
        <v>82</v>
      </c>
      <c r="B6" s="45">
        <v>1</v>
      </c>
      <c r="C6" s="24" t="s">
        <v>46</v>
      </c>
      <c r="D6" s="46" t="s">
        <v>168</v>
      </c>
      <c r="E6" s="27">
        <f>E7+E8+E9+E10+E11+E12</f>
        <v>323500</v>
      </c>
      <c r="F6" s="26">
        <f>F7+F11+F12+F8+F9+F10</f>
        <v>323500</v>
      </c>
      <c r="G6" s="26">
        <f>G7+G11+G12+G8+G9+G10</f>
        <v>0</v>
      </c>
      <c r="H6" s="27">
        <f>I6+J6</f>
        <v>236888.18</v>
      </c>
      <c r="I6" s="26">
        <f>I7+I11+I12+I8+I9+I10</f>
        <v>236888.18</v>
      </c>
      <c r="J6" s="26">
        <f>J7+J11+J12+J8+J9+J10</f>
        <v>0</v>
      </c>
      <c r="K6" s="28">
        <f aca="true" t="shared" si="0" ref="K6:K97">H6/E6*100</f>
        <v>73.2266398763524</v>
      </c>
      <c r="L6" s="11"/>
    </row>
    <row r="7" spans="1:12" s="9" customFormat="1" ht="18" customHeight="1">
      <c r="A7" s="45"/>
      <c r="B7" s="45"/>
      <c r="C7" s="5" t="s">
        <v>0</v>
      </c>
      <c r="D7" s="46"/>
      <c r="E7" s="27">
        <f aca="true" t="shared" si="1" ref="E7:E55">F7+G7</f>
        <v>313500</v>
      </c>
      <c r="F7" s="26">
        <v>313500</v>
      </c>
      <c r="G7" s="26"/>
      <c r="H7" s="27">
        <f aca="true" t="shared" si="2" ref="H7:H55">I7+J7</f>
        <v>229592.18</v>
      </c>
      <c r="I7" s="26">
        <v>229592.18</v>
      </c>
      <c r="J7" s="26"/>
      <c r="K7" s="28">
        <f t="shared" si="0"/>
        <v>73.23514513556619</v>
      </c>
      <c r="L7" s="11"/>
    </row>
    <row r="8" spans="1:12" s="9" customFormat="1" ht="18" customHeight="1" hidden="1">
      <c r="A8" s="45"/>
      <c r="B8" s="45"/>
      <c r="C8" s="5" t="s">
        <v>31</v>
      </c>
      <c r="D8" s="46"/>
      <c r="E8" s="27">
        <f t="shared" si="1"/>
        <v>0</v>
      </c>
      <c r="F8" s="26"/>
      <c r="G8" s="26"/>
      <c r="H8" s="27">
        <f t="shared" si="2"/>
        <v>0</v>
      </c>
      <c r="I8" s="26">
        <v>0</v>
      </c>
      <c r="J8" s="26">
        <v>0</v>
      </c>
      <c r="K8" s="28" t="e">
        <f t="shared" si="0"/>
        <v>#DIV/0!</v>
      </c>
      <c r="L8" s="11"/>
    </row>
    <row r="9" spans="1:12" s="9" customFormat="1" ht="18" customHeight="1">
      <c r="A9" s="45"/>
      <c r="B9" s="45"/>
      <c r="C9" s="5" t="s">
        <v>15</v>
      </c>
      <c r="D9" s="46"/>
      <c r="E9" s="27">
        <f t="shared" si="1"/>
        <v>5000</v>
      </c>
      <c r="F9" s="26">
        <v>5000</v>
      </c>
      <c r="G9" s="26"/>
      <c r="H9" s="27">
        <f t="shared" si="2"/>
        <v>3000</v>
      </c>
      <c r="I9" s="26">
        <v>3000</v>
      </c>
      <c r="J9" s="26"/>
      <c r="K9" s="28">
        <f t="shared" si="0"/>
        <v>60</v>
      </c>
      <c r="L9" s="11"/>
    </row>
    <row r="10" spans="1:12" s="9" customFormat="1" ht="18" customHeight="1" hidden="1">
      <c r="A10" s="45"/>
      <c r="B10" s="45"/>
      <c r="C10" s="5" t="s">
        <v>39</v>
      </c>
      <c r="D10" s="46"/>
      <c r="E10" s="27">
        <f t="shared" si="1"/>
        <v>0</v>
      </c>
      <c r="F10" s="26"/>
      <c r="G10" s="26"/>
      <c r="H10" s="27">
        <f t="shared" si="2"/>
        <v>0</v>
      </c>
      <c r="I10" s="26"/>
      <c r="J10" s="26"/>
      <c r="K10" s="28" t="e">
        <f t="shared" si="0"/>
        <v>#DIV/0!</v>
      </c>
      <c r="L10" s="11"/>
    </row>
    <row r="11" spans="1:12" s="9" customFormat="1" ht="15.75" customHeight="1" hidden="1">
      <c r="A11" s="45"/>
      <c r="B11" s="45"/>
      <c r="C11" s="5" t="s">
        <v>11</v>
      </c>
      <c r="D11" s="46"/>
      <c r="E11" s="27">
        <f t="shared" si="1"/>
        <v>0</v>
      </c>
      <c r="F11" s="26"/>
      <c r="G11" s="26"/>
      <c r="H11" s="27">
        <f t="shared" si="2"/>
        <v>0</v>
      </c>
      <c r="I11" s="26"/>
      <c r="J11" s="26"/>
      <c r="K11" s="28" t="e">
        <f t="shared" si="0"/>
        <v>#DIV/0!</v>
      </c>
      <c r="L11" s="11"/>
    </row>
    <row r="12" spans="1:12" s="9" customFormat="1" ht="17.25" customHeight="1">
      <c r="A12" s="45"/>
      <c r="B12" s="45"/>
      <c r="C12" s="5" t="s">
        <v>27</v>
      </c>
      <c r="D12" s="46"/>
      <c r="E12" s="27">
        <f t="shared" si="1"/>
        <v>5000</v>
      </c>
      <c r="F12" s="26">
        <v>5000</v>
      </c>
      <c r="G12" s="26"/>
      <c r="H12" s="27">
        <f t="shared" si="2"/>
        <v>4296</v>
      </c>
      <c r="I12" s="26">
        <v>4296</v>
      </c>
      <c r="J12" s="26"/>
      <c r="K12" s="28">
        <f t="shared" si="0"/>
        <v>85.92</v>
      </c>
      <c r="L12" s="11"/>
    </row>
    <row r="13" spans="1:12" s="9" customFormat="1" ht="15" customHeight="1">
      <c r="A13" s="45" t="s">
        <v>83</v>
      </c>
      <c r="B13" s="45">
        <f>B6+1</f>
        <v>2</v>
      </c>
      <c r="C13" s="24" t="s">
        <v>46</v>
      </c>
      <c r="D13" s="46" t="s">
        <v>169</v>
      </c>
      <c r="E13" s="27">
        <f t="shared" si="1"/>
        <v>1072677</v>
      </c>
      <c r="F13" s="26">
        <f>SUM(F14:F17)</f>
        <v>1072677</v>
      </c>
      <c r="G13" s="26">
        <f>SUM(G14:G17)</f>
        <v>0</v>
      </c>
      <c r="H13" s="27">
        <f t="shared" si="2"/>
        <v>845590.27</v>
      </c>
      <c r="I13" s="26">
        <f>SUM(I14:I17)</f>
        <v>845590.27</v>
      </c>
      <c r="J13" s="26">
        <f>SUM(J14:J17)</f>
        <v>0</v>
      </c>
      <c r="K13" s="28">
        <f t="shared" si="0"/>
        <v>78.82990592694725</v>
      </c>
      <c r="L13" s="11"/>
    </row>
    <row r="14" spans="1:12" s="9" customFormat="1" ht="20.25" customHeight="1">
      <c r="A14" s="45"/>
      <c r="B14" s="45"/>
      <c r="C14" s="5" t="s">
        <v>0</v>
      </c>
      <c r="D14" s="46"/>
      <c r="E14" s="27">
        <f t="shared" si="1"/>
        <v>980000</v>
      </c>
      <c r="F14" s="26">
        <v>980000</v>
      </c>
      <c r="G14" s="26"/>
      <c r="H14" s="27">
        <f t="shared" si="2"/>
        <v>752913.27</v>
      </c>
      <c r="I14" s="26">
        <f>19990+732923.27</f>
        <v>752913.27</v>
      </c>
      <c r="J14" s="26"/>
      <c r="K14" s="28">
        <f t="shared" si="0"/>
        <v>76.82788469387756</v>
      </c>
      <c r="L14" s="11"/>
    </row>
    <row r="15" spans="1:12" s="9" customFormat="1" ht="20.25" customHeight="1">
      <c r="A15" s="45"/>
      <c r="B15" s="45"/>
      <c r="C15" s="5" t="s">
        <v>41</v>
      </c>
      <c r="D15" s="46"/>
      <c r="E15" s="27">
        <f t="shared" si="1"/>
        <v>92677</v>
      </c>
      <c r="F15" s="26">
        <v>92677</v>
      </c>
      <c r="G15" s="26"/>
      <c r="H15" s="27">
        <f t="shared" si="2"/>
        <v>92677</v>
      </c>
      <c r="I15" s="26">
        <v>92677</v>
      </c>
      <c r="J15" s="26"/>
      <c r="K15" s="28">
        <f t="shared" si="0"/>
        <v>100</v>
      </c>
      <c r="L15" s="11"/>
    </row>
    <row r="16" spans="1:12" s="9" customFormat="1" ht="23.25" customHeight="1" hidden="1">
      <c r="A16" s="45"/>
      <c r="B16" s="45"/>
      <c r="C16" s="5" t="s">
        <v>31</v>
      </c>
      <c r="D16" s="46"/>
      <c r="E16" s="27">
        <f t="shared" si="1"/>
        <v>0</v>
      </c>
      <c r="F16" s="26"/>
      <c r="G16" s="26"/>
      <c r="H16" s="27">
        <f t="shared" si="2"/>
        <v>0</v>
      </c>
      <c r="I16" s="26">
        <v>0</v>
      </c>
      <c r="J16" s="26">
        <v>0</v>
      </c>
      <c r="K16" s="28" t="e">
        <f t="shared" si="0"/>
        <v>#DIV/0!</v>
      </c>
      <c r="L16" s="11"/>
    </row>
    <row r="17" spans="1:12" s="9" customFormat="1" ht="23.25" customHeight="1" hidden="1">
      <c r="A17" s="45"/>
      <c r="B17" s="45"/>
      <c r="C17" s="5" t="s">
        <v>15</v>
      </c>
      <c r="D17" s="46"/>
      <c r="E17" s="27">
        <f t="shared" si="1"/>
        <v>0</v>
      </c>
      <c r="F17" s="26"/>
      <c r="G17" s="26"/>
      <c r="H17" s="27">
        <f t="shared" si="2"/>
        <v>0</v>
      </c>
      <c r="I17" s="26"/>
      <c r="J17" s="26"/>
      <c r="K17" s="28" t="e">
        <f t="shared" si="0"/>
        <v>#DIV/0!</v>
      </c>
      <c r="L17" s="11"/>
    </row>
    <row r="18" spans="1:12" s="9" customFormat="1" ht="60.75" customHeight="1">
      <c r="A18" s="23" t="s">
        <v>84</v>
      </c>
      <c r="B18" s="23">
        <f>B13+1</f>
        <v>3</v>
      </c>
      <c r="C18" s="5" t="s">
        <v>0</v>
      </c>
      <c r="D18" s="25" t="s">
        <v>170</v>
      </c>
      <c r="E18" s="27">
        <f>F18+G18</f>
        <v>920000</v>
      </c>
      <c r="F18" s="26">
        <f>50000+90000+780000</f>
        <v>920000</v>
      </c>
      <c r="G18" s="26"/>
      <c r="H18" s="27">
        <f>I18+J18</f>
        <v>906115.3</v>
      </c>
      <c r="I18" s="26">
        <v>906115.3</v>
      </c>
      <c r="J18" s="26"/>
      <c r="K18" s="28">
        <f>H18/E18*100</f>
        <v>98.49079347826087</v>
      </c>
      <c r="L18" s="11"/>
    </row>
    <row r="19" spans="1:12" s="8" customFormat="1" ht="60.75" customHeight="1">
      <c r="A19" s="23" t="s">
        <v>77</v>
      </c>
      <c r="B19" s="23">
        <f>B18+1</f>
        <v>4</v>
      </c>
      <c r="C19" s="34" t="s">
        <v>0</v>
      </c>
      <c r="D19" s="25" t="s">
        <v>212</v>
      </c>
      <c r="E19" s="27">
        <f>F19+G19</f>
        <v>200000</v>
      </c>
      <c r="F19" s="26">
        <v>100000</v>
      </c>
      <c r="G19" s="26">
        <v>100000</v>
      </c>
      <c r="H19" s="27">
        <f>I19+J19</f>
        <v>199980</v>
      </c>
      <c r="I19" s="26">
        <v>99980</v>
      </c>
      <c r="J19" s="26">
        <v>100000</v>
      </c>
      <c r="K19" s="28">
        <f>H19/E19*100</f>
        <v>99.99</v>
      </c>
      <c r="L19" s="11"/>
    </row>
    <row r="20" spans="1:12" s="9" customFormat="1" ht="61.5" customHeight="1">
      <c r="A20" s="23" t="s">
        <v>85</v>
      </c>
      <c r="B20" s="23">
        <f>B19+1</f>
        <v>5</v>
      </c>
      <c r="C20" s="5" t="s">
        <v>0</v>
      </c>
      <c r="D20" s="25" t="s">
        <v>171</v>
      </c>
      <c r="E20" s="27">
        <f t="shared" si="1"/>
        <v>378723</v>
      </c>
      <c r="F20" s="26">
        <v>378723</v>
      </c>
      <c r="G20" s="26"/>
      <c r="H20" s="27">
        <f t="shared" si="2"/>
        <v>331315</v>
      </c>
      <c r="I20" s="26">
        <v>331315</v>
      </c>
      <c r="J20" s="26"/>
      <c r="K20" s="28">
        <f t="shared" si="0"/>
        <v>87.48214394161432</v>
      </c>
      <c r="L20" s="11"/>
    </row>
    <row r="21" spans="1:12" s="9" customFormat="1" ht="34.5" customHeight="1">
      <c r="A21" s="45" t="s">
        <v>151</v>
      </c>
      <c r="B21" s="45">
        <f>B20+1</f>
        <v>6</v>
      </c>
      <c r="C21" s="4" t="s">
        <v>44</v>
      </c>
      <c r="D21" s="46" t="s">
        <v>172</v>
      </c>
      <c r="E21" s="27">
        <f>F21+G21</f>
        <v>48380181.21</v>
      </c>
      <c r="F21" s="26">
        <v>34692175.21</v>
      </c>
      <c r="G21" s="26">
        <v>13688006</v>
      </c>
      <c r="H21" s="27">
        <f t="shared" si="2"/>
        <v>45661709.92</v>
      </c>
      <c r="I21" s="26">
        <v>32931820.05</v>
      </c>
      <c r="J21" s="26">
        <v>12729889.87</v>
      </c>
      <c r="K21" s="28">
        <f t="shared" si="0"/>
        <v>94.38102292713592</v>
      </c>
      <c r="L21" s="11"/>
    </row>
    <row r="22" spans="1:12" s="9" customFormat="1" ht="34.5" customHeight="1">
      <c r="A22" s="45"/>
      <c r="B22" s="45"/>
      <c r="C22" s="4" t="s">
        <v>35</v>
      </c>
      <c r="D22" s="46"/>
      <c r="E22" s="27">
        <f t="shared" si="1"/>
        <v>40000</v>
      </c>
      <c r="F22" s="26">
        <v>40000</v>
      </c>
      <c r="G22" s="26"/>
      <c r="H22" s="27">
        <f t="shared" si="2"/>
        <v>39405.96</v>
      </c>
      <c r="I22" s="26">
        <v>39405.96</v>
      </c>
      <c r="J22" s="26"/>
      <c r="K22" s="28">
        <f t="shared" si="0"/>
        <v>98.5149</v>
      </c>
      <c r="L22" s="11"/>
    </row>
    <row r="23" spans="1:12" s="9" customFormat="1" ht="25.5" customHeight="1" hidden="1">
      <c r="A23" s="45"/>
      <c r="B23" s="45"/>
      <c r="C23" s="4" t="s">
        <v>2</v>
      </c>
      <c r="D23" s="46"/>
      <c r="E23" s="27">
        <f t="shared" si="1"/>
        <v>0</v>
      </c>
      <c r="F23" s="29"/>
      <c r="G23" s="26"/>
      <c r="H23" s="27">
        <f t="shared" si="2"/>
        <v>0</v>
      </c>
      <c r="I23" s="26"/>
      <c r="J23" s="26"/>
      <c r="K23" s="28" t="e">
        <f t="shared" si="0"/>
        <v>#DIV/0!</v>
      </c>
      <c r="L23" s="11"/>
    </row>
    <row r="24" spans="1:12" s="9" customFormat="1" ht="25.5" customHeight="1" hidden="1">
      <c r="A24" s="45"/>
      <c r="B24" s="45"/>
      <c r="C24" s="4" t="s">
        <v>8</v>
      </c>
      <c r="D24" s="46"/>
      <c r="E24" s="27">
        <f t="shared" si="1"/>
        <v>0</v>
      </c>
      <c r="F24" s="29"/>
      <c r="G24" s="26">
        <v>0</v>
      </c>
      <c r="H24" s="27">
        <f t="shared" si="2"/>
        <v>0</v>
      </c>
      <c r="I24" s="26"/>
      <c r="J24" s="26">
        <v>0</v>
      </c>
      <c r="K24" s="28" t="e">
        <f t="shared" si="0"/>
        <v>#DIV/0!</v>
      </c>
      <c r="L24" s="11"/>
    </row>
    <row r="25" spans="1:12" s="9" customFormat="1" ht="25.5" customHeight="1" hidden="1">
      <c r="A25" s="45"/>
      <c r="B25" s="45"/>
      <c r="C25" s="4" t="s">
        <v>128</v>
      </c>
      <c r="D25" s="54"/>
      <c r="E25" s="27">
        <f t="shared" si="1"/>
        <v>0</v>
      </c>
      <c r="F25" s="29"/>
      <c r="G25" s="26"/>
      <c r="H25" s="27">
        <f t="shared" si="2"/>
        <v>0</v>
      </c>
      <c r="I25" s="26"/>
      <c r="J25" s="26"/>
      <c r="K25" s="28" t="e">
        <f t="shared" si="0"/>
        <v>#DIV/0!</v>
      </c>
      <c r="L25" s="11"/>
    </row>
    <row r="26" spans="1:12" s="9" customFormat="1" ht="70.5" customHeight="1">
      <c r="A26" s="23" t="s">
        <v>78</v>
      </c>
      <c r="B26" s="23">
        <f>B21+1</f>
        <v>7</v>
      </c>
      <c r="C26" s="4" t="s">
        <v>44</v>
      </c>
      <c r="D26" s="35" t="s">
        <v>222</v>
      </c>
      <c r="E26" s="27">
        <f>F26+G26</f>
        <v>7357599.11</v>
      </c>
      <c r="F26" s="29">
        <v>7357599.11</v>
      </c>
      <c r="G26" s="26"/>
      <c r="H26" s="27">
        <f>I26+J26</f>
        <v>7357599.11</v>
      </c>
      <c r="I26" s="26">
        <v>7357599.11</v>
      </c>
      <c r="J26" s="26"/>
      <c r="K26" s="28">
        <f>H26/E26*100</f>
        <v>100</v>
      </c>
      <c r="L26" s="11"/>
    </row>
    <row r="27" spans="1:12" s="8" customFormat="1" ht="24.75" customHeight="1">
      <c r="A27" s="45" t="s">
        <v>86</v>
      </c>
      <c r="B27" s="45">
        <f>B26+1</f>
        <v>8</v>
      </c>
      <c r="C27" s="4" t="s">
        <v>57</v>
      </c>
      <c r="D27" s="52" t="s">
        <v>173</v>
      </c>
      <c r="E27" s="27">
        <f t="shared" si="1"/>
        <v>18120965</v>
      </c>
      <c r="F27" s="26">
        <v>18120965</v>
      </c>
      <c r="G27" s="26">
        <v>0</v>
      </c>
      <c r="H27" s="27">
        <f t="shared" si="2"/>
        <v>18090591.83</v>
      </c>
      <c r="I27" s="26">
        <v>18090591.83</v>
      </c>
      <c r="J27" s="26">
        <v>0</v>
      </c>
      <c r="K27" s="28">
        <f t="shared" si="0"/>
        <v>99.83238657543899</v>
      </c>
      <c r="L27" s="11"/>
    </row>
    <row r="28" spans="1:12" s="8" customFormat="1" ht="24.75" customHeight="1">
      <c r="A28" s="45"/>
      <c r="B28" s="45"/>
      <c r="C28" s="4" t="s">
        <v>59</v>
      </c>
      <c r="D28" s="56"/>
      <c r="E28" s="27">
        <f>F28+G28</f>
        <v>300000</v>
      </c>
      <c r="F28" s="26"/>
      <c r="G28" s="26">
        <v>300000</v>
      </c>
      <c r="H28" s="26">
        <f>I28+J28</f>
        <v>278016</v>
      </c>
      <c r="I28" s="26"/>
      <c r="J28" s="26">
        <v>278016</v>
      </c>
      <c r="K28" s="28">
        <f>H28/E28*100</f>
        <v>92.672</v>
      </c>
      <c r="L28" s="11"/>
    </row>
    <row r="29" spans="1:12" s="8" customFormat="1" ht="24.75" customHeight="1">
      <c r="A29" s="45"/>
      <c r="B29" s="45"/>
      <c r="C29" s="4" t="s">
        <v>8</v>
      </c>
      <c r="D29" s="53"/>
      <c r="E29" s="27">
        <f t="shared" si="1"/>
        <v>520000</v>
      </c>
      <c r="F29" s="26"/>
      <c r="G29" s="26">
        <v>520000</v>
      </c>
      <c r="H29" s="26">
        <f t="shared" si="2"/>
        <v>115600.65</v>
      </c>
      <c r="I29" s="26"/>
      <c r="J29" s="26">
        <v>115600.65</v>
      </c>
      <c r="K29" s="28">
        <f t="shared" si="0"/>
        <v>22.23089423076923</v>
      </c>
      <c r="L29" s="11"/>
    </row>
    <row r="30" spans="1:12" s="9" customFormat="1" ht="81" customHeight="1">
      <c r="A30" s="45" t="s">
        <v>87</v>
      </c>
      <c r="B30" s="45">
        <f>B27+1</f>
        <v>9</v>
      </c>
      <c r="C30" s="4" t="s">
        <v>58</v>
      </c>
      <c r="D30" s="46" t="s">
        <v>174</v>
      </c>
      <c r="E30" s="27">
        <f t="shared" si="1"/>
        <v>1907000</v>
      </c>
      <c r="F30" s="26">
        <v>1757000</v>
      </c>
      <c r="G30" s="26">
        <v>150000</v>
      </c>
      <c r="H30" s="27">
        <f t="shared" si="2"/>
        <v>1707384.23</v>
      </c>
      <c r="I30" s="26">
        <v>1557384.23</v>
      </c>
      <c r="J30" s="26">
        <v>150000</v>
      </c>
      <c r="K30" s="28">
        <f t="shared" si="0"/>
        <v>89.53247142108023</v>
      </c>
      <c r="L30" s="11"/>
    </row>
    <row r="31" spans="1:12" s="9" customFormat="1" ht="60.75" customHeight="1" hidden="1">
      <c r="A31" s="45"/>
      <c r="B31" s="45"/>
      <c r="C31" s="4" t="s">
        <v>128</v>
      </c>
      <c r="D31" s="46"/>
      <c r="E31" s="27">
        <f t="shared" si="1"/>
        <v>0</v>
      </c>
      <c r="F31" s="26"/>
      <c r="G31" s="26"/>
      <c r="H31" s="27">
        <f t="shared" si="2"/>
        <v>0</v>
      </c>
      <c r="I31" s="26"/>
      <c r="J31" s="26"/>
      <c r="K31" s="28" t="e">
        <f t="shared" si="0"/>
        <v>#DIV/0!</v>
      </c>
      <c r="L31" s="11"/>
    </row>
    <row r="32" spans="1:12" s="8" customFormat="1" ht="51" customHeight="1">
      <c r="A32" s="57" t="s">
        <v>122</v>
      </c>
      <c r="B32" s="45">
        <f>B30+1</f>
        <v>10</v>
      </c>
      <c r="C32" s="30" t="s">
        <v>1</v>
      </c>
      <c r="D32" s="46" t="s">
        <v>162</v>
      </c>
      <c r="E32" s="27">
        <f t="shared" si="1"/>
        <v>4622100</v>
      </c>
      <c r="F32" s="26">
        <v>4622100</v>
      </c>
      <c r="G32" s="26"/>
      <c r="H32" s="27">
        <f t="shared" si="2"/>
        <v>4456931.11</v>
      </c>
      <c r="I32" s="26">
        <v>4456931.11</v>
      </c>
      <c r="J32" s="26"/>
      <c r="K32" s="28">
        <f t="shared" si="0"/>
        <v>96.42654010081998</v>
      </c>
      <c r="L32" s="11"/>
    </row>
    <row r="33" spans="1:12" s="8" customFormat="1" ht="51" customHeight="1">
      <c r="A33" s="57"/>
      <c r="B33" s="45"/>
      <c r="C33" s="4" t="s">
        <v>45</v>
      </c>
      <c r="D33" s="46"/>
      <c r="E33" s="27">
        <f t="shared" si="1"/>
        <v>60000</v>
      </c>
      <c r="F33" s="26">
        <v>60000</v>
      </c>
      <c r="G33" s="26"/>
      <c r="H33" s="27">
        <f t="shared" si="2"/>
        <v>59727.4</v>
      </c>
      <c r="I33" s="26">
        <v>59727.4</v>
      </c>
      <c r="J33" s="26"/>
      <c r="K33" s="28">
        <f t="shared" si="0"/>
        <v>99.54566666666666</v>
      </c>
      <c r="L33" s="11"/>
    </row>
    <row r="34" spans="1:12" s="8" customFormat="1" ht="24" customHeight="1">
      <c r="A34" s="51" t="s">
        <v>91</v>
      </c>
      <c r="B34" s="51">
        <f>B32+1</f>
        <v>11</v>
      </c>
      <c r="C34" s="30" t="s">
        <v>46</v>
      </c>
      <c r="D34" s="52" t="s">
        <v>176</v>
      </c>
      <c r="E34" s="27">
        <f>F34+G34</f>
        <v>12172100</v>
      </c>
      <c r="F34" s="26">
        <f>SUM(F35:F40)</f>
        <v>12172100</v>
      </c>
      <c r="G34" s="26">
        <f>SUM(G35:G40)</f>
        <v>0</v>
      </c>
      <c r="H34" s="27">
        <f t="shared" si="2"/>
        <v>11584201.54</v>
      </c>
      <c r="I34" s="26">
        <f>SUM(I35:I40)</f>
        <v>11584201.54</v>
      </c>
      <c r="J34" s="26">
        <f>SUM(J35:J40)</f>
        <v>0</v>
      </c>
      <c r="K34" s="28">
        <f t="shared" si="0"/>
        <v>95.17011477066404</v>
      </c>
      <c r="L34" s="11"/>
    </row>
    <row r="35" spans="1:12" s="8" customFormat="1" ht="24" customHeight="1">
      <c r="A35" s="55"/>
      <c r="B35" s="55"/>
      <c r="C35" s="5" t="s">
        <v>3</v>
      </c>
      <c r="D35" s="56"/>
      <c r="E35" s="27">
        <f t="shared" si="1"/>
        <v>350000</v>
      </c>
      <c r="F35" s="31">
        <v>350000</v>
      </c>
      <c r="G35" s="26"/>
      <c r="H35" s="27">
        <f t="shared" si="2"/>
        <v>305965</v>
      </c>
      <c r="I35" s="26">
        <v>305965</v>
      </c>
      <c r="J35" s="26"/>
      <c r="K35" s="28">
        <f t="shared" si="0"/>
        <v>87.41857142857143</v>
      </c>
      <c r="L35" s="11"/>
    </row>
    <row r="36" spans="1:12" s="8" customFormat="1" ht="24" customHeight="1">
      <c r="A36" s="55"/>
      <c r="B36" s="55"/>
      <c r="C36" s="5" t="s">
        <v>4</v>
      </c>
      <c r="D36" s="56"/>
      <c r="E36" s="27">
        <f t="shared" si="1"/>
        <v>3548000</v>
      </c>
      <c r="F36" s="31">
        <v>3548000</v>
      </c>
      <c r="G36" s="26"/>
      <c r="H36" s="27">
        <f t="shared" si="2"/>
        <v>3029016.5</v>
      </c>
      <c r="I36" s="26">
        <v>3029016.5</v>
      </c>
      <c r="J36" s="26"/>
      <c r="K36" s="28">
        <f t="shared" si="0"/>
        <v>85.37250563697857</v>
      </c>
      <c r="L36" s="11"/>
    </row>
    <row r="37" spans="1:12" s="8" customFormat="1" ht="24" customHeight="1">
      <c r="A37" s="55"/>
      <c r="B37" s="55"/>
      <c r="C37" s="5" t="s">
        <v>38</v>
      </c>
      <c r="D37" s="56"/>
      <c r="E37" s="27">
        <f t="shared" si="1"/>
        <v>144000</v>
      </c>
      <c r="F37" s="26">
        <v>144000</v>
      </c>
      <c r="G37" s="26"/>
      <c r="H37" s="27">
        <f t="shared" si="2"/>
        <v>142619.01</v>
      </c>
      <c r="I37" s="26">
        <v>142619.01</v>
      </c>
      <c r="J37" s="26"/>
      <c r="K37" s="28">
        <f t="shared" si="0"/>
        <v>99.04097916666667</v>
      </c>
      <c r="L37" s="11"/>
    </row>
    <row r="38" spans="1:12" s="8" customFormat="1" ht="24" customHeight="1">
      <c r="A38" s="55"/>
      <c r="B38" s="55"/>
      <c r="C38" s="5" t="s">
        <v>32</v>
      </c>
      <c r="D38" s="56"/>
      <c r="E38" s="27">
        <f t="shared" si="1"/>
        <v>3580100</v>
      </c>
      <c r="F38" s="26">
        <v>3580100</v>
      </c>
      <c r="G38" s="26"/>
      <c r="H38" s="27">
        <f t="shared" si="2"/>
        <v>3580072</v>
      </c>
      <c r="I38" s="26">
        <v>3580072</v>
      </c>
      <c r="J38" s="26"/>
      <c r="K38" s="28">
        <f t="shared" si="0"/>
        <v>99.99921789894137</v>
      </c>
      <c r="L38" s="11"/>
    </row>
    <row r="39" spans="1:12" s="8" customFormat="1" ht="24" customHeight="1">
      <c r="A39" s="55"/>
      <c r="B39" s="55"/>
      <c r="C39" s="5" t="s">
        <v>33</v>
      </c>
      <c r="D39" s="56"/>
      <c r="E39" s="27">
        <f>F39+G39</f>
        <v>4500000</v>
      </c>
      <c r="F39" s="26">
        <v>4500000</v>
      </c>
      <c r="G39" s="26"/>
      <c r="H39" s="27">
        <f t="shared" si="2"/>
        <v>4500000</v>
      </c>
      <c r="I39" s="26">
        <v>4500000</v>
      </c>
      <c r="J39" s="26"/>
      <c r="K39" s="28">
        <f t="shared" si="0"/>
        <v>100</v>
      </c>
      <c r="L39" s="11"/>
    </row>
    <row r="40" spans="1:12" s="8" customFormat="1" ht="24" customHeight="1">
      <c r="A40" s="50"/>
      <c r="B40" s="50"/>
      <c r="C40" s="5" t="s">
        <v>14</v>
      </c>
      <c r="D40" s="53"/>
      <c r="E40" s="27">
        <f>F40+G40</f>
        <v>50000</v>
      </c>
      <c r="F40" s="26">
        <v>50000</v>
      </c>
      <c r="G40" s="26"/>
      <c r="H40" s="27">
        <f t="shared" si="2"/>
        <v>26529.03</v>
      </c>
      <c r="I40" s="26">
        <v>26529.03</v>
      </c>
      <c r="J40" s="26"/>
      <c r="K40" s="28">
        <f t="shared" si="0"/>
        <v>53.05806</v>
      </c>
      <c r="L40" s="11"/>
    </row>
    <row r="41" spans="1:12" s="8" customFormat="1" ht="55.5" customHeight="1">
      <c r="A41" s="23" t="s">
        <v>123</v>
      </c>
      <c r="B41" s="23">
        <f>B34+1</f>
        <v>12</v>
      </c>
      <c r="C41" s="5" t="s">
        <v>5</v>
      </c>
      <c r="D41" s="25" t="s">
        <v>157</v>
      </c>
      <c r="E41" s="27">
        <f t="shared" si="1"/>
        <v>500000</v>
      </c>
      <c r="F41" s="26">
        <v>500000</v>
      </c>
      <c r="G41" s="26"/>
      <c r="H41" s="27">
        <f t="shared" si="2"/>
        <v>473818.22</v>
      </c>
      <c r="I41" s="26">
        <v>473818.22</v>
      </c>
      <c r="J41" s="26"/>
      <c r="K41" s="28">
        <f t="shared" si="0"/>
        <v>94.76364399999999</v>
      </c>
      <c r="L41" s="11"/>
    </row>
    <row r="42" spans="1:12" s="8" customFormat="1" ht="24.75" customHeight="1" hidden="1">
      <c r="A42" s="45" t="s">
        <v>88</v>
      </c>
      <c r="B42" s="45">
        <f>B41+1</f>
        <v>13</v>
      </c>
      <c r="C42" s="5" t="s">
        <v>6</v>
      </c>
      <c r="D42" s="46" t="s">
        <v>175</v>
      </c>
      <c r="E42" s="27">
        <f t="shared" si="1"/>
        <v>0</v>
      </c>
      <c r="F42" s="29"/>
      <c r="G42" s="26"/>
      <c r="H42" s="27">
        <f t="shared" si="2"/>
        <v>0</v>
      </c>
      <c r="I42" s="26"/>
      <c r="J42" s="26"/>
      <c r="K42" s="28" t="e">
        <f t="shared" si="0"/>
        <v>#DIV/0!</v>
      </c>
      <c r="L42" s="11"/>
    </row>
    <row r="43" spans="1:12" s="8" customFormat="1" ht="46.5" customHeight="1">
      <c r="A43" s="45"/>
      <c r="B43" s="45"/>
      <c r="C43" s="5" t="s">
        <v>158</v>
      </c>
      <c r="D43" s="46"/>
      <c r="E43" s="27">
        <f t="shared" si="1"/>
        <v>20000</v>
      </c>
      <c r="F43" s="29">
        <v>20000</v>
      </c>
      <c r="G43" s="26"/>
      <c r="H43" s="27">
        <f t="shared" si="2"/>
        <v>20000</v>
      </c>
      <c r="I43" s="26">
        <v>20000</v>
      </c>
      <c r="J43" s="26"/>
      <c r="K43" s="28">
        <f t="shared" si="0"/>
        <v>100</v>
      </c>
      <c r="L43" s="11"/>
    </row>
    <row r="44" spans="1:12" s="8" customFormat="1" ht="37.5" customHeight="1">
      <c r="A44" s="23" t="s">
        <v>124</v>
      </c>
      <c r="B44" s="23">
        <f>B42+1</f>
        <v>14</v>
      </c>
      <c r="C44" s="5" t="s">
        <v>7</v>
      </c>
      <c r="D44" s="25" t="s">
        <v>161</v>
      </c>
      <c r="E44" s="27">
        <f t="shared" si="1"/>
        <v>5015</v>
      </c>
      <c r="F44" s="26">
        <v>5015</v>
      </c>
      <c r="G44" s="26"/>
      <c r="H44" s="27">
        <f t="shared" si="2"/>
        <v>5015</v>
      </c>
      <c r="I44" s="26">
        <v>5015</v>
      </c>
      <c r="J44" s="26"/>
      <c r="K44" s="28">
        <f t="shared" si="0"/>
        <v>100</v>
      </c>
      <c r="L44" s="11"/>
    </row>
    <row r="45" spans="1:12" s="8" customFormat="1" ht="37.5" customHeight="1">
      <c r="A45" s="23" t="s">
        <v>89</v>
      </c>
      <c r="B45" s="23">
        <f>B44+1</f>
        <v>15</v>
      </c>
      <c r="C45" s="5" t="s">
        <v>69</v>
      </c>
      <c r="D45" s="33" t="s">
        <v>177</v>
      </c>
      <c r="E45" s="27">
        <f t="shared" si="1"/>
        <v>5000</v>
      </c>
      <c r="F45" s="26">
        <v>5000</v>
      </c>
      <c r="G45" s="26"/>
      <c r="H45" s="27">
        <f t="shared" si="2"/>
        <v>5000</v>
      </c>
      <c r="I45" s="26">
        <v>5000</v>
      </c>
      <c r="J45" s="26"/>
      <c r="K45" s="28">
        <f t="shared" si="0"/>
        <v>100</v>
      </c>
      <c r="L45" s="11"/>
    </row>
    <row r="46" spans="1:12" s="8" customFormat="1" ht="60.75" customHeight="1">
      <c r="A46" s="23" t="s">
        <v>90</v>
      </c>
      <c r="B46" s="23">
        <f>B45+1</f>
        <v>16</v>
      </c>
      <c r="C46" s="5" t="s">
        <v>69</v>
      </c>
      <c r="D46" s="25" t="s">
        <v>178</v>
      </c>
      <c r="E46" s="27">
        <f t="shared" si="1"/>
        <v>1206000</v>
      </c>
      <c r="F46" s="26">
        <v>1206000</v>
      </c>
      <c r="G46" s="26"/>
      <c r="H46" s="27">
        <f t="shared" si="2"/>
        <v>1190145.1</v>
      </c>
      <c r="I46" s="26">
        <v>1190145.1</v>
      </c>
      <c r="J46" s="26"/>
      <c r="K46" s="28">
        <f t="shared" si="0"/>
        <v>98.68533167495855</v>
      </c>
      <c r="L46" s="11"/>
    </row>
    <row r="47" spans="1:12" s="8" customFormat="1" ht="59.25" customHeight="1">
      <c r="A47" s="23" t="s">
        <v>125</v>
      </c>
      <c r="B47" s="23">
        <f>B46+1</f>
        <v>17</v>
      </c>
      <c r="C47" s="5" t="s">
        <v>4</v>
      </c>
      <c r="D47" s="25" t="s">
        <v>136</v>
      </c>
      <c r="E47" s="27">
        <f t="shared" si="1"/>
        <v>180000</v>
      </c>
      <c r="F47" s="26">
        <v>180000</v>
      </c>
      <c r="G47" s="26"/>
      <c r="H47" s="27">
        <f t="shared" si="2"/>
        <v>180000</v>
      </c>
      <c r="I47" s="26">
        <v>180000</v>
      </c>
      <c r="J47" s="26"/>
      <c r="K47" s="28">
        <f t="shared" si="0"/>
        <v>100</v>
      </c>
      <c r="L47" s="11"/>
    </row>
    <row r="48" spans="1:12" s="8" customFormat="1" ht="48" customHeight="1">
      <c r="A48" s="45" t="s">
        <v>92</v>
      </c>
      <c r="B48" s="45">
        <f>B47+1</f>
        <v>18</v>
      </c>
      <c r="C48" s="34" t="s">
        <v>52</v>
      </c>
      <c r="D48" s="46" t="s">
        <v>179</v>
      </c>
      <c r="E48" s="27">
        <f>F48+G48</f>
        <v>900000</v>
      </c>
      <c r="F48" s="26">
        <v>400000</v>
      </c>
      <c r="G48" s="26">
        <v>500000</v>
      </c>
      <c r="H48" s="27">
        <f>I48+J48</f>
        <v>292520</v>
      </c>
      <c r="I48" s="26">
        <v>292520</v>
      </c>
      <c r="J48" s="26"/>
      <c r="K48" s="28">
        <f t="shared" si="0"/>
        <v>32.50222222222222</v>
      </c>
      <c r="L48" s="11"/>
    </row>
    <row r="49" spans="1:12" s="8" customFormat="1" ht="42" customHeight="1" hidden="1">
      <c r="A49" s="45"/>
      <c r="B49" s="45"/>
      <c r="C49" s="34" t="s">
        <v>24</v>
      </c>
      <c r="D49" s="46"/>
      <c r="E49" s="27">
        <f>F49+G49</f>
        <v>0</v>
      </c>
      <c r="F49" s="26"/>
      <c r="G49" s="26"/>
      <c r="H49" s="27">
        <f>I49+J49</f>
        <v>0</v>
      </c>
      <c r="I49" s="26"/>
      <c r="J49" s="26"/>
      <c r="K49" s="28" t="e">
        <f t="shared" si="0"/>
        <v>#DIV/0!</v>
      </c>
      <c r="L49" s="11"/>
    </row>
    <row r="50" spans="1:12" s="8" customFormat="1" ht="47.25" customHeight="1">
      <c r="A50" s="23" t="s">
        <v>93</v>
      </c>
      <c r="B50" s="23">
        <f>B48+1</f>
        <v>19</v>
      </c>
      <c r="C50" s="30" t="s">
        <v>60</v>
      </c>
      <c r="D50" s="25" t="s">
        <v>180</v>
      </c>
      <c r="E50" s="27">
        <f t="shared" si="1"/>
        <v>1113118</v>
      </c>
      <c r="F50" s="29">
        <v>1113118</v>
      </c>
      <c r="G50" s="29">
        <v>0</v>
      </c>
      <c r="H50" s="27">
        <f t="shared" si="2"/>
        <v>819024.31</v>
      </c>
      <c r="I50" s="26">
        <v>819024.31</v>
      </c>
      <c r="J50" s="26">
        <v>0</v>
      </c>
      <c r="K50" s="28">
        <f t="shared" si="0"/>
        <v>73.57928898822946</v>
      </c>
      <c r="L50" s="11"/>
    </row>
    <row r="51" spans="1:12" s="8" customFormat="1" ht="39.75" customHeight="1" hidden="1">
      <c r="A51" s="45" t="s">
        <v>126</v>
      </c>
      <c r="B51" s="45">
        <f>B50+1</f>
        <v>20</v>
      </c>
      <c r="C51" s="30" t="s">
        <v>8</v>
      </c>
      <c r="D51" s="46" t="s">
        <v>209</v>
      </c>
      <c r="E51" s="27">
        <f t="shared" si="1"/>
        <v>0</v>
      </c>
      <c r="F51" s="26"/>
      <c r="G51" s="26"/>
      <c r="H51" s="27">
        <f t="shared" si="2"/>
        <v>0</v>
      </c>
      <c r="I51" s="26"/>
      <c r="J51" s="26"/>
      <c r="K51" s="28" t="e">
        <f t="shared" si="0"/>
        <v>#DIV/0!</v>
      </c>
      <c r="L51" s="11"/>
    </row>
    <row r="52" spans="1:12" s="8" customFormat="1" ht="49.5" customHeight="1">
      <c r="A52" s="45"/>
      <c r="B52" s="45"/>
      <c r="C52" s="30" t="s">
        <v>71</v>
      </c>
      <c r="D52" s="46"/>
      <c r="E52" s="27">
        <f t="shared" si="1"/>
        <v>100000</v>
      </c>
      <c r="F52" s="26">
        <v>100000</v>
      </c>
      <c r="G52" s="26"/>
      <c r="H52" s="27">
        <f t="shared" si="2"/>
        <v>95427.72</v>
      </c>
      <c r="I52" s="26">
        <v>95427.72</v>
      </c>
      <c r="J52" s="26"/>
      <c r="K52" s="28">
        <f t="shared" si="0"/>
        <v>95.42772000000001</v>
      </c>
      <c r="L52" s="11"/>
    </row>
    <row r="53" spans="1:12" s="8" customFormat="1" ht="31.5" customHeight="1">
      <c r="A53" s="45" t="s">
        <v>108</v>
      </c>
      <c r="B53" s="45">
        <f>B51+1</f>
        <v>21</v>
      </c>
      <c r="C53" s="30" t="s">
        <v>46</v>
      </c>
      <c r="D53" s="54" t="s">
        <v>194</v>
      </c>
      <c r="E53" s="27">
        <f t="shared" si="1"/>
        <v>21250400</v>
      </c>
      <c r="F53" s="26">
        <f>F54+F55</f>
        <v>5494000</v>
      </c>
      <c r="G53" s="26">
        <f>G54+G55</f>
        <v>15756400</v>
      </c>
      <c r="H53" s="27">
        <f t="shared" si="2"/>
        <v>5791662.2</v>
      </c>
      <c r="I53" s="26">
        <f>I54+I55</f>
        <v>4599722.7</v>
      </c>
      <c r="J53" s="26">
        <f>J54+J55</f>
        <v>1191939.5</v>
      </c>
      <c r="K53" s="28">
        <f t="shared" si="0"/>
        <v>27.25436791778037</v>
      </c>
      <c r="L53" s="11"/>
    </row>
    <row r="54" spans="1:12" s="8" customFormat="1" ht="31.5" customHeight="1">
      <c r="A54" s="45"/>
      <c r="B54" s="45"/>
      <c r="C54" s="5" t="s">
        <v>9</v>
      </c>
      <c r="D54" s="54"/>
      <c r="E54" s="27">
        <f t="shared" si="1"/>
        <v>652219</v>
      </c>
      <c r="F54" s="26">
        <v>560219</v>
      </c>
      <c r="G54" s="26">
        <v>92000</v>
      </c>
      <c r="H54" s="27">
        <f t="shared" si="2"/>
        <v>436767.58</v>
      </c>
      <c r="I54" s="26">
        <v>344775.58</v>
      </c>
      <c r="J54" s="26">
        <v>91992</v>
      </c>
      <c r="K54" s="28">
        <f t="shared" si="0"/>
        <v>66.9663993229268</v>
      </c>
      <c r="L54" s="11"/>
    </row>
    <row r="55" spans="1:12" s="8" customFormat="1" ht="31.5" customHeight="1">
      <c r="A55" s="45"/>
      <c r="B55" s="45"/>
      <c r="C55" s="5" t="s">
        <v>26</v>
      </c>
      <c r="D55" s="54"/>
      <c r="E55" s="27">
        <f t="shared" si="1"/>
        <v>20598181</v>
      </c>
      <c r="F55" s="26">
        <v>4933781</v>
      </c>
      <c r="G55" s="26">
        <v>15664400</v>
      </c>
      <c r="H55" s="27">
        <f t="shared" si="2"/>
        <v>5354894.62</v>
      </c>
      <c r="I55" s="26">
        <v>4254947.12</v>
      </c>
      <c r="J55" s="26">
        <v>1099947.5</v>
      </c>
      <c r="K55" s="28">
        <f t="shared" si="0"/>
        <v>25.996929631796128</v>
      </c>
      <c r="L55" s="11"/>
    </row>
    <row r="56" spans="1:12" s="8" customFormat="1" ht="75" customHeight="1">
      <c r="A56" s="23" t="s">
        <v>94</v>
      </c>
      <c r="B56" s="23">
        <f>B53+1</f>
        <v>22</v>
      </c>
      <c r="C56" s="34" t="s">
        <v>137</v>
      </c>
      <c r="D56" s="25" t="s">
        <v>181</v>
      </c>
      <c r="E56" s="27">
        <f>F56+G56</f>
        <v>3663000</v>
      </c>
      <c r="F56" s="26">
        <v>3063000</v>
      </c>
      <c r="G56" s="26">
        <v>600000</v>
      </c>
      <c r="H56" s="27">
        <f>I56+J56</f>
        <v>3332702.56</v>
      </c>
      <c r="I56" s="26">
        <v>2738649.06</v>
      </c>
      <c r="J56" s="26">
        <v>594053.5</v>
      </c>
      <c r="K56" s="28">
        <f t="shared" si="0"/>
        <v>90.98287087087087</v>
      </c>
      <c r="L56" s="11"/>
    </row>
    <row r="57" spans="1:12" s="8" customFormat="1" ht="62.25" customHeight="1">
      <c r="A57" s="32" t="s">
        <v>95</v>
      </c>
      <c r="B57" s="23">
        <f>B56+1</f>
        <v>23</v>
      </c>
      <c r="C57" s="5" t="s">
        <v>68</v>
      </c>
      <c r="D57" s="33" t="s">
        <v>182</v>
      </c>
      <c r="E57" s="27">
        <f aca="true" t="shared" si="3" ref="E57:E107">F57+G57</f>
        <v>460000</v>
      </c>
      <c r="F57" s="26">
        <v>460000</v>
      </c>
      <c r="G57" s="26"/>
      <c r="H57" s="27">
        <f aca="true" t="shared" si="4" ref="H57:H108">I57+J57</f>
        <v>156531.18</v>
      </c>
      <c r="I57" s="26">
        <v>156531.18</v>
      </c>
      <c r="J57" s="26"/>
      <c r="K57" s="28">
        <f t="shared" si="0"/>
        <v>34.02851739130435</v>
      </c>
      <c r="L57" s="11"/>
    </row>
    <row r="58" spans="1:12" s="8" customFormat="1" ht="25.5" customHeight="1">
      <c r="A58" s="51" t="s">
        <v>96</v>
      </c>
      <c r="B58" s="51">
        <f>B57+1</f>
        <v>24</v>
      </c>
      <c r="C58" s="5" t="s">
        <v>46</v>
      </c>
      <c r="D58" s="52" t="s">
        <v>183</v>
      </c>
      <c r="E58" s="27">
        <f t="shared" si="3"/>
        <v>11101402.41</v>
      </c>
      <c r="F58" s="26">
        <f>SUM(F59:F62)</f>
        <v>6427202.41</v>
      </c>
      <c r="G58" s="26">
        <f>SUM(G59:G62)</f>
        <v>4674200</v>
      </c>
      <c r="H58" s="27">
        <f t="shared" si="4"/>
        <v>7996103.76</v>
      </c>
      <c r="I58" s="26">
        <f>SUM(I59:I62)</f>
        <v>3321903.7600000002</v>
      </c>
      <c r="J58" s="26">
        <f>SUM(J59:J62)</f>
        <v>4674200</v>
      </c>
      <c r="K58" s="28">
        <f t="shared" si="0"/>
        <v>72.02787057603832</v>
      </c>
      <c r="L58" s="11"/>
    </row>
    <row r="59" spans="1:12" s="8" customFormat="1" ht="25.5" customHeight="1">
      <c r="A59" s="55"/>
      <c r="B59" s="55"/>
      <c r="C59" s="5" t="s">
        <v>0</v>
      </c>
      <c r="D59" s="56"/>
      <c r="E59" s="27">
        <f t="shared" si="3"/>
        <v>715000</v>
      </c>
      <c r="F59" s="26">
        <v>715000</v>
      </c>
      <c r="G59" s="26"/>
      <c r="H59" s="27">
        <f t="shared" si="4"/>
        <v>549997.8</v>
      </c>
      <c r="I59" s="26">
        <v>549997.8</v>
      </c>
      <c r="J59" s="26"/>
      <c r="K59" s="28">
        <f t="shared" si="0"/>
        <v>76.92276923076923</v>
      </c>
      <c r="L59" s="11"/>
    </row>
    <row r="60" spans="1:12" s="8" customFormat="1" ht="25.5" customHeight="1" hidden="1">
      <c r="A60" s="55"/>
      <c r="B60" s="55"/>
      <c r="C60" s="5" t="s">
        <v>4</v>
      </c>
      <c r="D60" s="56"/>
      <c r="E60" s="27">
        <f t="shared" si="3"/>
        <v>0</v>
      </c>
      <c r="F60" s="26"/>
      <c r="G60" s="26"/>
      <c r="H60" s="27">
        <f t="shared" si="4"/>
        <v>0</v>
      </c>
      <c r="I60" s="26"/>
      <c r="J60" s="26"/>
      <c r="K60" s="28" t="e">
        <f t="shared" si="0"/>
        <v>#DIV/0!</v>
      </c>
      <c r="L60" s="11"/>
    </row>
    <row r="61" spans="1:12" s="8" customFormat="1" ht="25.5" customHeight="1">
      <c r="A61" s="55"/>
      <c r="B61" s="55"/>
      <c r="C61" s="5" t="s">
        <v>163</v>
      </c>
      <c r="D61" s="56"/>
      <c r="E61" s="27">
        <f t="shared" si="3"/>
        <v>9625402.41</v>
      </c>
      <c r="F61" s="26">
        <v>4951202.41</v>
      </c>
      <c r="G61" s="26">
        <v>4674200</v>
      </c>
      <c r="H61" s="27">
        <f t="shared" si="4"/>
        <v>7193850.68</v>
      </c>
      <c r="I61" s="26">
        <v>2519650.68</v>
      </c>
      <c r="J61" s="26">
        <v>4674200</v>
      </c>
      <c r="K61" s="28">
        <f t="shared" si="0"/>
        <v>74.73818105024037</v>
      </c>
      <c r="L61" s="11"/>
    </row>
    <row r="62" spans="1:12" s="8" customFormat="1" ht="25.5" customHeight="1">
      <c r="A62" s="55"/>
      <c r="B62" s="55"/>
      <c r="C62" s="5" t="s">
        <v>164</v>
      </c>
      <c r="D62" s="56"/>
      <c r="E62" s="27">
        <f t="shared" si="3"/>
        <v>761000</v>
      </c>
      <c r="F62" s="26">
        <v>761000</v>
      </c>
      <c r="G62" s="26"/>
      <c r="H62" s="27">
        <f t="shared" si="4"/>
        <v>252255.28</v>
      </c>
      <c r="I62" s="26">
        <v>252255.28</v>
      </c>
      <c r="J62" s="26"/>
      <c r="K62" s="28">
        <f t="shared" si="0"/>
        <v>33.14786859395532</v>
      </c>
      <c r="L62" s="11"/>
    </row>
    <row r="63" spans="1:12" s="8" customFormat="1" ht="63">
      <c r="A63" s="23" t="s">
        <v>97</v>
      </c>
      <c r="B63" s="23">
        <f>B58+1</f>
        <v>25</v>
      </c>
      <c r="C63" s="5" t="s">
        <v>140</v>
      </c>
      <c r="D63" s="25" t="s">
        <v>184</v>
      </c>
      <c r="E63" s="27">
        <f t="shared" si="3"/>
        <v>15019877</v>
      </c>
      <c r="F63" s="26">
        <v>9719497</v>
      </c>
      <c r="G63" s="26">
        <v>5300380</v>
      </c>
      <c r="H63" s="27">
        <f t="shared" si="4"/>
        <v>9803128.4</v>
      </c>
      <c r="I63" s="26">
        <v>7793389</v>
      </c>
      <c r="J63" s="26">
        <v>2009739.4</v>
      </c>
      <c r="K63" s="28">
        <f t="shared" si="0"/>
        <v>65.2677009272446</v>
      </c>
      <c r="L63" s="11"/>
    </row>
    <row r="64" spans="1:11" ht="55.5" customHeight="1">
      <c r="A64" s="45" t="s">
        <v>127</v>
      </c>
      <c r="B64" s="45">
        <f>B63+1</f>
        <v>26</v>
      </c>
      <c r="C64" s="5" t="s">
        <v>153</v>
      </c>
      <c r="D64" s="54" t="s">
        <v>159</v>
      </c>
      <c r="E64" s="27">
        <f>F64+G64</f>
        <v>50000</v>
      </c>
      <c r="F64" s="26">
        <v>50000</v>
      </c>
      <c r="G64" s="20">
        <v>0</v>
      </c>
      <c r="H64" s="27">
        <f t="shared" si="4"/>
        <v>48000</v>
      </c>
      <c r="I64" s="26">
        <v>48000</v>
      </c>
      <c r="J64" s="36">
        <v>0</v>
      </c>
      <c r="K64" s="28">
        <f t="shared" si="0"/>
        <v>96</v>
      </c>
    </row>
    <row r="65" spans="1:11" ht="20.25" customHeight="1" hidden="1">
      <c r="A65" s="45"/>
      <c r="B65" s="45"/>
      <c r="C65" s="5" t="s">
        <v>29</v>
      </c>
      <c r="D65" s="54"/>
      <c r="E65" s="27">
        <f>F65+G65</f>
        <v>0</v>
      </c>
      <c r="F65" s="26"/>
      <c r="G65" s="20"/>
      <c r="H65" s="27">
        <f t="shared" si="4"/>
        <v>0</v>
      </c>
      <c r="I65" s="26"/>
      <c r="J65" s="36"/>
      <c r="K65" s="28" t="e">
        <f t="shared" si="0"/>
        <v>#DIV/0!</v>
      </c>
    </row>
    <row r="66" spans="1:11" ht="20.25" customHeight="1" hidden="1">
      <c r="A66" s="45"/>
      <c r="B66" s="45"/>
      <c r="C66" s="5" t="s">
        <v>134</v>
      </c>
      <c r="D66" s="54"/>
      <c r="E66" s="27">
        <f>F66+G66</f>
        <v>0</v>
      </c>
      <c r="F66" s="26"/>
      <c r="G66" s="20"/>
      <c r="H66" s="27">
        <f t="shared" si="4"/>
        <v>0</v>
      </c>
      <c r="I66" s="26"/>
      <c r="J66" s="36"/>
      <c r="K66" s="28" t="e">
        <f t="shared" si="0"/>
        <v>#DIV/0!</v>
      </c>
    </row>
    <row r="67" spans="1:11" ht="20.25" customHeight="1" hidden="1">
      <c r="A67" s="45"/>
      <c r="B67" s="45"/>
      <c r="C67" s="5" t="s">
        <v>30</v>
      </c>
      <c r="D67" s="54"/>
      <c r="E67" s="27">
        <f>F67+G67</f>
        <v>0</v>
      </c>
      <c r="F67" s="26"/>
      <c r="G67" s="20"/>
      <c r="H67" s="27">
        <f t="shared" si="4"/>
        <v>0</v>
      </c>
      <c r="I67" s="26"/>
      <c r="J67" s="36"/>
      <c r="K67" s="28" t="e">
        <f t="shared" si="0"/>
        <v>#DIV/0!</v>
      </c>
    </row>
    <row r="68" spans="1:12" s="8" customFormat="1" ht="54.75" customHeight="1">
      <c r="A68" s="23" t="s">
        <v>98</v>
      </c>
      <c r="B68" s="23">
        <f>B64+1</f>
        <v>27</v>
      </c>
      <c r="C68" s="5" t="s">
        <v>61</v>
      </c>
      <c r="D68" s="33" t="s">
        <v>214</v>
      </c>
      <c r="E68" s="27">
        <f t="shared" si="3"/>
        <v>719874.58</v>
      </c>
      <c r="F68" s="26">
        <v>719874.58</v>
      </c>
      <c r="G68" s="26"/>
      <c r="H68" s="27">
        <f t="shared" si="4"/>
        <v>719836.07</v>
      </c>
      <c r="I68" s="26">
        <v>719836.07</v>
      </c>
      <c r="J68" s="26">
        <v>0</v>
      </c>
      <c r="K68" s="28">
        <f t="shared" si="0"/>
        <v>99.99465045702823</v>
      </c>
      <c r="L68" s="11"/>
    </row>
    <row r="69" spans="1:12" s="8" customFormat="1" ht="47.25">
      <c r="A69" s="23" t="s">
        <v>100</v>
      </c>
      <c r="B69" s="23">
        <f>B68+1</f>
        <v>28</v>
      </c>
      <c r="C69" s="5" t="s">
        <v>11</v>
      </c>
      <c r="D69" s="25" t="s">
        <v>186</v>
      </c>
      <c r="E69" s="27">
        <f t="shared" si="3"/>
        <v>8412</v>
      </c>
      <c r="F69" s="26">
        <v>8412</v>
      </c>
      <c r="G69" s="26"/>
      <c r="H69" s="27">
        <f t="shared" si="4"/>
        <v>5368</v>
      </c>
      <c r="I69" s="26">
        <v>5368</v>
      </c>
      <c r="J69" s="26"/>
      <c r="K69" s="28">
        <f t="shared" si="0"/>
        <v>63.81359961959105</v>
      </c>
      <c r="L69" s="11"/>
    </row>
    <row r="70" spans="1:12" s="8" customFormat="1" ht="53.25" customHeight="1">
      <c r="A70" s="23" t="s">
        <v>101</v>
      </c>
      <c r="B70" s="23">
        <f>B69+1</f>
        <v>29</v>
      </c>
      <c r="C70" s="5" t="s">
        <v>12</v>
      </c>
      <c r="D70" s="25" t="s">
        <v>187</v>
      </c>
      <c r="E70" s="27">
        <f t="shared" si="3"/>
        <v>1428500</v>
      </c>
      <c r="F70" s="26">
        <v>1428500</v>
      </c>
      <c r="G70" s="26"/>
      <c r="H70" s="27">
        <f t="shared" si="4"/>
        <v>1409500</v>
      </c>
      <c r="I70" s="26">
        <v>1409500</v>
      </c>
      <c r="J70" s="26"/>
      <c r="K70" s="28">
        <f t="shared" si="0"/>
        <v>98.66993349667483</v>
      </c>
      <c r="L70" s="11"/>
    </row>
    <row r="71" spans="1:12" s="8" customFormat="1" ht="33" customHeight="1">
      <c r="A71" s="45" t="s">
        <v>102</v>
      </c>
      <c r="B71" s="45">
        <f>B70+1</f>
        <v>30</v>
      </c>
      <c r="C71" s="5" t="s">
        <v>13</v>
      </c>
      <c r="D71" s="46" t="s">
        <v>188</v>
      </c>
      <c r="E71" s="27">
        <f t="shared" si="3"/>
        <v>144090</v>
      </c>
      <c r="F71" s="26">
        <v>144090</v>
      </c>
      <c r="G71" s="26"/>
      <c r="H71" s="27">
        <f t="shared" si="4"/>
        <v>131202.6</v>
      </c>
      <c r="I71" s="26">
        <v>131202.6</v>
      </c>
      <c r="J71" s="26"/>
      <c r="K71" s="28">
        <f t="shared" si="0"/>
        <v>91.05600666250261</v>
      </c>
      <c r="L71" s="11"/>
    </row>
    <row r="72" spans="1:12" s="8" customFormat="1" ht="33" customHeight="1">
      <c r="A72" s="45"/>
      <c r="B72" s="45"/>
      <c r="C72" s="5" t="s">
        <v>14</v>
      </c>
      <c r="D72" s="46"/>
      <c r="E72" s="27">
        <f>F72+G72</f>
        <v>144381</v>
      </c>
      <c r="F72" s="26">
        <f>120000+24381</f>
        <v>144381</v>
      </c>
      <c r="G72" s="26"/>
      <c r="H72" s="27">
        <f>I72+J72</f>
        <v>142714.25</v>
      </c>
      <c r="I72" s="26">
        <v>142714.25</v>
      </c>
      <c r="J72" s="26"/>
      <c r="K72" s="28">
        <f t="shared" si="0"/>
        <v>98.845589101059</v>
      </c>
      <c r="L72" s="11"/>
    </row>
    <row r="73" spans="1:12" s="8" customFormat="1" ht="18" customHeight="1">
      <c r="A73" s="45" t="s">
        <v>99</v>
      </c>
      <c r="B73" s="45">
        <f>B71+1</f>
        <v>31</v>
      </c>
      <c r="C73" s="5" t="s">
        <v>46</v>
      </c>
      <c r="D73" s="46" t="s">
        <v>185</v>
      </c>
      <c r="E73" s="27">
        <f>F73+G73</f>
        <v>270248</v>
      </c>
      <c r="F73" s="26">
        <f>F74+F75</f>
        <v>270248</v>
      </c>
      <c r="G73" s="26">
        <f>G74+G75</f>
        <v>0</v>
      </c>
      <c r="H73" s="27">
        <f t="shared" si="4"/>
        <v>260783.11</v>
      </c>
      <c r="I73" s="26">
        <f>I74+I75</f>
        <v>260783.11</v>
      </c>
      <c r="J73" s="26">
        <f>J74+J75</f>
        <v>0</v>
      </c>
      <c r="K73" s="28">
        <f t="shared" si="0"/>
        <v>96.49770211065392</v>
      </c>
      <c r="L73" s="11"/>
    </row>
    <row r="74" spans="1:12" s="8" customFormat="1" ht="18" customHeight="1">
      <c r="A74" s="45"/>
      <c r="B74" s="45"/>
      <c r="C74" s="5" t="s">
        <v>47</v>
      </c>
      <c r="D74" s="46"/>
      <c r="E74" s="27">
        <f t="shared" si="3"/>
        <v>8719</v>
      </c>
      <c r="F74" s="26">
        <v>8719</v>
      </c>
      <c r="G74" s="26"/>
      <c r="H74" s="27">
        <f t="shared" si="4"/>
        <v>0</v>
      </c>
      <c r="I74" s="26"/>
      <c r="J74" s="26"/>
      <c r="K74" s="28">
        <f t="shared" si="0"/>
        <v>0</v>
      </c>
      <c r="L74" s="11"/>
    </row>
    <row r="75" spans="1:12" s="8" customFormat="1" ht="18" customHeight="1">
      <c r="A75" s="45"/>
      <c r="B75" s="45"/>
      <c r="C75" s="5" t="s">
        <v>48</v>
      </c>
      <c r="D75" s="46"/>
      <c r="E75" s="27">
        <f t="shared" si="3"/>
        <v>261529</v>
      </c>
      <c r="F75" s="26">
        <v>261529</v>
      </c>
      <c r="G75" s="26"/>
      <c r="H75" s="27">
        <f t="shared" si="4"/>
        <v>260783.11</v>
      </c>
      <c r="I75" s="26">
        <v>260783.11</v>
      </c>
      <c r="J75" s="26"/>
      <c r="K75" s="28">
        <f t="shared" si="0"/>
        <v>99.71479644704793</v>
      </c>
      <c r="L75" s="11"/>
    </row>
    <row r="76" spans="1:12" s="8" customFormat="1" ht="47.25">
      <c r="A76" s="38" t="s">
        <v>103</v>
      </c>
      <c r="B76" s="23">
        <f>B73+1</f>
        <v>32</v>
      </c>
      <c r="C76" s="5" t="s">
        <v>62</v>
      </c>
      <c r="D76" s="25" t="s">
        <v>189</v>
      </c>
      <c r="E76" s="27">
        <f t="shared" si="3"/>
        <v>130200</v>
      </c>
      <c r="F76" s="26">
        <v>81200</v>
      </c>
      <c r="G76" s="26">
        <v>49000</v>
      </c>
      <c r="H76" s="27">
        <f t="shared" si="4"/>
        <v>96525.1</v>
      </c>
      <c r="I76" s="26">
        <v>70525.1</v>
      </c>
      <c r="J76" s="26">
        <v>26000</v>
      </c>
      <c r="K76" s="28">
        <f t="shared" si="0"/>
        <v>74.13602150537635</v>
      </c>
      <c r="L76" s="11"/>
    </row>
    <row r="77" spans="1:12" s="8" customFormat="1" ht="85.5" customHeight="1">
      <c r="A77" s="23" t="s">
        <v>104</v>
      </c>
      <c r="B77" s="23">
        <f>B76+1</f>
        <v>33</v>
      </c>
      <c r="C77" s="5" t="s">
        <v>16</v>
      </c>
      <c r="D77" s="25" t="s">
        <v>190</v>
      </c>
      <c r="E77" s="27">
        <f t="shared" si="3"/>
        <v>354555.4</v>
      </c>
      <c r="F77" s="26">
        <v>293150</v>
      </c>
      <c r="G77" s="26">
        <v>61405.4</v>
      </c>
      <c r="H77" s="27">
        <f t="shared" si="4"/>
        <v>351555.4</v>
      </c>
      <c r="I77" s="26">
        <v>290150</v>
      </c>
      <c r="J77" s="26">
        <v>61405.4</v>
      </c>
      <c r="K77" s="28">
        <f t="shared" si="0"/>
        <v>99.15386988888055</v>
      </c>
      <c r="L77" s="11"/>
    </row>
    <row r="78" spans="1:12" s="8" customFormat="1" ht="72" customHeight="1">
      <c r="A78" s="23" t="s">
        <v>105</v>
      </c>
      <c r="B78" s="23">
        <f>B77+1</f>
        <v>34</v>
      </c>
      <c r="C78" s="5" t="s">
        <v>63</v>
      </c>
      <c r="D78" s="25" t="s">
        <v>191</v>
      </c>
      <c r="E78" s="27">
        <f>F78+G78</f>
        <v>335214.4</v>
      </c>
      <c r="F78" s="26">
        <v>217000</v>
      </c>
      <c r="G78" s="26">
        <f>50000+56643.4+11571</f>
        <v>118214.4</v>
      </c>
      <c r="H78" s="27">
        <f t="shared" si="4"/>
        <v>305363.72</v>
      </c>
      <c r="I78" s="26">
        <v>187263.32</v>
      </c>
      <c r="J78" s="26">
        <f>56643.4+11571+49886</f>
        <v>118100.4</v>
      </c>
      <c r="K78" s="28">
        <f t="shared" si="0"/>
        <v>91.09504842274077</v>
      </c>
      <c r="L78" s="11"/>
    </row>
    <row r="79" spans="1:12" s="8" customFormat="1" ht="39" customHeight="1">
      <c r="A79" s="49" t="s">
        <v>121</v>
      </c>
      <c r="B79" s="51">
        <f>B78+1</f>
        <v>35</v>
      </c>
      <c r="C79" s="5" t="s">
        <v>17</v>
      </c>
      <c r="D79" s="52" t="s">
        <v>208</v>
      </c>
      <c r="E79" s="27">
        <f>F79+G79</f>
        <v>1225000</v>
      </c>
      <c r="F79" s="26">
        <v>1225000</v>
      </c>
      <c r="G79" s="26"/>
      <c r="H79" s="27">
        <f t="shared" si="4"/>
        <v>1224049.43</v>
      </c>
      <c r="I79" s="26">
        <v>1224049.43</v>
      </c>
      <c r="J79" s="26"/>
      <c r="K79" s="28">
        <f t="shared" si="0"/>
        <v>99.92240244897958</v>
      </c>
      <c r="L79" s="11"/>
    </row>
    <row r="80" spans="1:12" s="8" customFormat="1" ht="39" customHeight="1">
      <c r="A80" s="50"/>
      <c r="B80" s="50"/>
      <c r="C80" s="5" t="s">
        <v>18</v>
      </c>
      <c r="D80" s="53"/>
      <c r="E80" s="27">
        <f>F80+G80</f>
        <v>410000</v>
      </c>
      <c r="F80" s="26">
        <v>410000</v>
      </c>
      <c r="G80" s="26"/>
      <c r="H80" s="27">
        <f t="shared" si="4"/>
        <v>405219.06</v>
      </c>
      <c r="I80" s="26">
        <v>405219.06</v>
      </c>
      <c r="J80" s="26"/>
      <c r="K80" s="28">
        <f t="shared" si="0"/>
        <v>98.83391707317072</v>
      </c>
      <c r="L80" s="11"/>
    </row>
    <row r="81" spans="1:12" s="8" customFormat="1" ht="63">
      <c r="A81" s="23" t="s">
        <v>149</v>
      </c>
      <c r="B81" s="23">
        <f>B79+1</f>
        <v>36</v>
      </c>
      <c r="C81" s="5" t="s">
        <v>19</v>
      </c>
      <c r="D81" s="25" t="s">
        <v>154</v>
      </c>
      <c r="E81" s="27">
        <f t="shared" si="3"/>
        <v>2710000</v>
      </c>
      <c r="F81" s="26">
        <v>2710000</v>
      </c>
      <c r="G81" s="26"/>
      <c r="H81" s="27">
        <f t="shared" si="4"/>
        <v>2704406.07</v>
      </c>
      <c r="I81" s="26">
        <v>2704406.07</v>
      </c>
      <c r="J81" s="26"/>
      <c r="K81" s="28">
        <f t="shared" si="0"/>
        <v>99.79358191881919</v>
      </c>
      <c r="L81" s="11"/>
    </row>
    <row r="82" spans="1:12" s="8" customFormat="1" ht="63.75" customHeight="1">
      <c r="A82" s="23" t="s">
        <v>106</v>
      </c>
      <c r="B82" s="23">
        <f>B81+1</f>
        <v>37</v>
      </c>
      <c r="C82" s="5" t="s">
        <v>64</v>
      </c>
      <c r="D82" s="25" t="s">
        <v>192</v>
      </c>
      <c r="E82" s="27">
        <f t="shared" si="3"/>
        <v>48000</v>
      </c>
      <c r="F82" s="26">
        <v>48000</v>
      </c>
      <c r="G82" s="26"/>
      <c r="H82" s="27">
        <f t="shared" si="4"/>
        <v>45327.88</v>
      </c>
      <c r="I82" s="26">
        <v>45327.88</v>
      </c>
      <c r="J82" s="26"/>
      <c r="K82" s="28">
        <f t="shared" si="0"/>
        <v>94.43308333333333</v>
      </c>
      <c r="L82" s="11"/>
    </row>
    <row r="83" spans="1:12" s="8" customFormat="1" ht="89.25" customHeight="1">
      <c r="A83" s="23" t="s">
        <v>109</v>
      </c>
      <c r="B83" s="23">
        <f aca="true" t="shared" si="5" ref="B83:B93">B82+1</f>
        <v>38</v>
      </c>
      <c r="C83" s="5" t="s">
        <v>20</v>
      </c>
      <c r="D83" s="25" t="s">
        <v>195</v>
      </c>
      <c r="E83" s="27">
        <f t="shared" si="3"/>
        <v>95000</v>
      </c>
      <c r="F83" s="26">
        <v>95000</v>
      </c>
      <c r="G83" s="26"/>
      <c r="H83" s="27">
        <f t="shared" si="4"/>
        <v>85368</v>
      </c>
      <c r="I83" s="26">
        <v>85368</v>
      </c>
      <c r="J83" s="26"/>
      <c r="K83" s="28">
        <f t="shared" si="0"/>
        <v>89.86105263157896</v>
      </c>
      <c r="L83" s="11"/>
    </row>
    <row r="84" spans="1:12" s="8" customFormat="1" ht="78.75" customHeight="1">
      <c r="A84" s="23" t="s">
        <v>79</v>
      </c>
      <c r="B84" s="23">
        <f t="shared" si="5"/>
        <v>39</v>
      </c>
      <c r="C84" s="5" t="s">
        <v>21</v>
      </c>
      <c r="D84" s="25" t="s">
        <v>211</v>
      </c>
      <c r="E84" s="27">
        <f t="shared" si="3"/>
        <v>99815</v>
      </c>
      <c r="F84" s="26">
        <v>94820</v>
      </c>
      <c r="G84" s="26">
        <v>4995</v>
      </c>
      <c r="H84" s="27">
        <f t="shared" si="4"/>
        <v>99815</v>
      </c>
      <c r="I84" s="26">
        <v>94820</v>
      </c>
      <c r="J84" s="26">
        <v>4995</v>
      </c>
      <c r="K84" s="28">
        <f t="shared" si="0"/>
        <v>100</v>
      </c>
      <c r="L84" s="11"/>
    </row>
    <row r="85" spans="1:12" s="8" customFormat="1" ht="106.5" customHeight="1">
      <c r="A85" s="23" t="s">
        <v>130</v>
      </c>
      <c r="B85" s="23">
        <f t="shared" si="5"/>
        <v>40</v>
      </c>
      <c r="C85" s="34" t="s">
        <v>21</v>
      </c>
      <c r="D85" s="25" t="s">
        <v>216</v>
      </c>
      <c r="E85" s="27">
        <f>F85+G85</f>
        <v>2570000</v>
      </c>
      <c r="F85" s="26"/>
      <c r="G85" s="26">
        <v>2570000</v>
      </c>
      <c r="H85" s="27">
        <f>I85+J85</f>
        <v>2070702.55</v>
      </c>
      <c r="I85" s="26"/>
      <c r="J85" s="26">
        <v>2070702.55</v>
      </c>
      <c r="K85" s="28">
        <f>H85/E85*100</f>
        <v>80.57208365758754</v>
      </c>
      <c r="L85" s="11"/>
    </row>
    <row r="86" spans="1:12" s="8" customFormat="1" ht="78.75" customHeight="1">
      <c r="A86" s="23" t="s">
        <v>150</v>
      </c>
      <c r="B86" s="23">
        <f t="shared" si="5"/>
        <v>41</v>
      </c>
      <c r="C86" s="5" t="s">
        <v>22</v>
      </c>
      <c r="D86" s="25" t="s">
        <v>196</v>
      </c>
      <c r="E86" s="27">
        <f t="shared" si="3"/>
        <v>1082600</v>
      </c>
      <c r="F86" s="26">
        <v>804100</v>
      </c>
      <c r="G86" s="26">
        <v>278500</v>
      </c>
      <c r="H86" s="27">
        <f t="shared" si="4"/>
        <v>874135.7100000001</v>
      </c>
      <c r="I86" s="26">
        <v>735924.81</v>
      </c>
      <c r="J86" s="26">
        <v>138210.9</v>
      </c>
      <c r="K86" s="28">
        <f t="shared" si="0"/>
        <v>80.74410770367633</v>
      </c>
      <c r="L86" s="11"/>
    </row>
    <row r="87" spans="1:12" s="8" customFormat="1" ht="78.75" customHeight="1">
      <c r="A87" s="39" t="s">
        <v>129</v>
      </c>
      <c r="B87" s="23">
        <f t="shared" si="5"/>
        <v>42</v>
      </c>
      <c r="C87" s="5" t="s">
        <v>70</v>
      </c>
      <c r="D87" s="25" t="s">
        <v>215</v>
      </c>
      <c r="E87" s="27">
        <f>F87+G87</f>
        <v>6200000</v>
      </c>
      <c r="F87" s="26"/>
      <c r="G87" s="26">
        <v>6200000</v>
      </c>
      <c r="H87" s="27">
        <f>I87+J87</f>
        <v>6199600</v>
      </c>
      <c r="I87" s="26"/>
      <c r="J87" s="26">
        <v>6199600</v>
      </c>
      <c r="K87" s="28">
        <f>H87/E87*100</f>
        <v>99.99354838709678</v>
      </c>
      <c r="L87" s="11"/>
    </row>
    <row r="88" spans="1:12" s="8" customFormat="1" ht="47.25">
      <c r="A88" s="23" t="s">
        <v>111</v>
      </c>
      <c r="B88" s="23">
        <f t="shared" si="5"/>
        <v>43</v>
      </c>
      <c r="C88" s="5" t="s">
        <v>23</v>
      </c>
      <c r="D88" s="25" t="s">
        <v>198</v>
      </c>
      <c r="E88" s="27">
        <f t="shared" si="3"/>
        <v>1525570</v>
      </c>
      <c r="F88" s="26">
        <v>1525570</v>
      </c>
      <c r="G88" s="26"/>
      <c r="H88" s="27">
        <f t="shared" si="4"/>
        <v>1457640.72</v>
      </c>
      <c r="I88" s="26">
        <v>1457640.72</v>
      </c>
      <c r="J88" s="26"/>
      <c r="K88" s="28">
        <f t="shared" si="0"/>
        <v>95.54728527697844</v>
      </c>
      <c r="L88" s="11"/>
    </row>
    <row r="89" spans="1:12" s="8" customFormat="1" ht="96" customHeight="1">
      <c r="A89" s="23" t="s">
        <v>112</v>
      </c>
      <c r="B89" s="23">
        <f t="shared" si="5"/>
        <v>44</v>
      </c>
      <c r="C89" s="5" t="s">
        <v>23</v>
      </c>
      <c r="D89" s="25" t="s">
        <v>199</v>
      </c>
      <c r="E89" s="27">
        <f t="shared" si="3"/>
        <v>16683482</v>
      </c>
      <c r="F89" s="26">
        <v>16683482</v>
      </c>
      <c r="G89" s="26"/>
      <c r="H89" s="27">
        <f t="shared" si="4"/>
        <v>16427210.76</v>
      </c>
      <c r="I89" s="26">
        <v>16427210.76</v>
      </c>
      <c r="J89" s="26"/>
      <c r="K89" s="28">
        <f t="shared" si="0"/>
        <v>98.46392233947326</v>
      </c>
      <c r="L89" s="42"/>
    </row>
    <row r="90" spans="1:12" s="8" customFormat="1" ht="76.5" customHeight="1">
      <c r="A90" s="23" t="s">
        <v>113</v>
      </c>
      <c r="B90" s="23">
        <f t="shared" si="5"/>
        <v>45</v>
      </c>
      <c r="C90" s="5" t="s">
        <v>23</v>
      </c>
      <c r="D90" s="25" t="s">
        <v>200</v>
      </c>
      <c r="E90" s="27">
        <f t="shared" si="3"/>
        <v>390551</v>
      </c>
      <c r="F90" s="26">
        <v>390551</v>
      </c>
      <c r="G90" s="26"/>
      <c r="H90" s="27">
        <f t="shared" si="4"/>
        <v>388417</v>
      </c>
      <c r="I90" s="26">
        <v>388417</v>
      </c>
      <c r="J90" s="26"/>
      <c r="K90" s="28">
        <f t="shared" si="0"/>
        <v>99.45359248856104</v>
      </c>
      <c r="L90" s="11"/>
    </row>
    <row r="91" spans="1:12" s="8" customFormat="1" ht="63" customHeight="1">
      <c r="A91" s="23" t="s">
        <v>114</v>
      </c>
      <c r="B91" s="23">
        <f t="shared" si="5"/>
        <v>46</v>
      </c>
      <c r="C91" s="5" t="s">
        <v>23</v>
      </c>
      <c r="D91" s="25" t="s">
        <v>201</v>
      </c>
      <c r="E91" s="27">
        <f t="shared" si="3"/>
        <v>563600</v>
      </c>
      <c r="F91" s="26">
        <v>563600</v>
      </c>
      <c r="G91" s="26"/>
      <c r="H91" s="27">
        <f t="shared" si="4"/>
        <v>563600</v>
      </c>
      <c r="I91" s="26">
        <v>563600</v>
      </c>
      <c r="J91" s="26"/>
      <c r="K91" s="28">
        <f t="shared" si="0"/>
        <v>100</v>
      </c>
      <c r="L91" s="11"/>
    </row>
    <row r="92" spans="1:11" ht="65.25" customHeight="1">
      <c r="A92" s="23" t="s">
        <v>147</v>
      </c>
      <c r="B92" s="23">
        <f t="shared" si="5"/>
        <v>47</v>
      </c>
      <c r="C92" s="23">
        <v>1217640</v>
      </c>
      <c r="D92" s="35" t="s">
        <v>160</v>
      </c>
      <c r="E92" s="27">
        <f t="shared" si="3"/>
        <v>340514</v>
      </c>
      <c r="F92" s="37">
        <v>340514</v>
      </c>
      <c r="G92" s="23"/>
      <c r="H92" s="27">
        <f t="shared" si="4"/>
        <v>0</v>
      </c>
      <c r="I92" s="37">
        <v>0</v>
      </c>
      <c r="J92" s="32"/>
      <c r="K92" s="28">
        <f t="shared" si="0"/>
        <v>0</v>
      </c>
    </row>
    <row r="93" spans="1:12" s="8" customFormat="1" ht="65.25" customHeight="1">
      <c r="A93" s="23" t="s">
        <v>115</v>
      </c>
      <c r="B93" s="23">
        <f t="shared" si="5"/>
        <v>48</v>
      </c>
      <c r="C93" s="5" t="s">
        <v>65</v>
      </c>
      <c r="D93" s="25" t="s">
        <v>202</v>
      </c>
      <c r="E93" s="27">
        <f t="shared" si="3"/>
        <v>35000</v>
      </c>
      <c r="F93" s="26">
        <v>35000</v>
      </c>
      <c r="G93" s="26">
        <v>0</v>
      </c>
      <c r="H93" s="27">
        <f t="shared" si="4"/>
        <v>34573.92</v>
      </c>
      <c r="I93" s="26">
        <v>34573.92</v>
      </c>
      <c r="J93" s="26"/>
      <c r="K93" s="28">
        <f t="shared" si="0"/>
        <v>98.78262857142856</v>
      </c>
      <c r="L93" s="11"/>
    </row>
    <row r="94" spans="1:12" s="8" customFormat="1" ht="87" customHeight="1" hidden="1">
      <c r="A94" s="30"/>
      <c r="B94" s="23"/>
      <c r="C94" s="5"/>
      <c r="D94" s="35" t="s">
        <v>160</v>
      </c>
      <c r="E94" s="27"/>
      <c r="F94" s="26"/>
      <c r="G94" s="26"/>
      <c r="H94" s="27">
        <f t="shared" si="4"/>
        <v>0</v>
      </c>
      <c r="I94" s="26">
        <v>0</v>
      </c>
      <c r="J94" s="26"/>
      <c r="K94" s="28"/>
      <c r="L94" s="13"/>
    </row>
    <row r="95" spans="1:12" s="8" customFormat="1" ht="21.75" customHeight="1">
      <c r="A95" s="45" t="s">
        <v>110</v>
      </c>
      <c r="B95" s="45">
        <f>B93+1</f>
        <v>49</v>
      </c>
      <c r="C95" s="5" t="s">
        <v>25</v>
      </c>
      <c r="D95" s="48" t="s">
        <v>197</v>
      </c>
      <c r="E95" s="27">
        <f t="shared" si="3"/>
        <v>3991430</v>
      </c>
      <c r="F95" s="26"/>
      <c r="G95" s="26">
        <v>3991430</v>
      </c>
      <c r="H95" s="27">
        <f t="shared" si="4"/>
        <v>2182300</v>
      </c>
      <c r="I95" s="26"/>
      <c r="J95" s="26">
        <v>2182300</v>
      </c>
      <c r="K95" s="28">
        <f t="shared" si="0"/>
        <v>54.67464041709362</v>
      </c>
      <c r="L95" s="11"/>
    </row>
    <row r="96" spans="1:12" s="8" customFormat="1" ht="21.75" customHeight="1">
      <c r="A96" s="45"/>
      <c r="B96" s="45"/>
      <c r="C96" s="5" t="s">
        <v>42</v>
      </c>
      <c r="D96" s="48"/>
      <c r="E96" s="27">
        <f t="shared" si="3"/>
        <v>20045947</v>
      </c>
      <c r="F96" s="26">
        <v>20045947</v>
      </c>
      <c r="G96" s="26"/>
      <c r="H96" s="27">
        <f t="shared" si="4"/>
        <v>20038735.51</v>
      </c>
      <c r="I96" s="26">
        <v>20038735.51</v>
      </c>
      <c r="J96" s="26"/>
      <c r="K96" s="28">
        <f t="shared" si="0"/>
        <v>99.96402519671433</v>
      </c>
      <c r="L96" s="11"/>
    </row>
    <row r="97" spans="1:12" s="8" customFormat="1" ht="21.75" customHeight="1">
      <c r="A97" s="45"/>
      <c r="B97" s="45"/>
      <c r="C97" s="5" t="s">
        <v>74</v>
      </c>
      <c r="D97" s="48"/>
      <c r="E97" s="27">
        <f>F97+G97</f>
        <v>148000</v>
      </c>
      <c r="F97" s="26">
        <v>148000</v>
      </c>
      <c r="G97" s="26"/>
      <c r="H97" s="27">
        <f>I97+J97</f>
        <v>147959</v>
      </c>
      <c r="I97" s="26">
        <v>147959</v>
      </c>
      <c r="J97" s="26"/>
      <c r="K97" s="28">
        <f t="shared" si="0"/>
        <v>99.9722972972973</v>
      </c>
      <c r="L97" s="11"/>
    </row>
    <row r="98" spans="1:12" s="8" customFormat="1" ht="55.5" customHeight="1">
      <c r="A98" s="23" t="s">
        <v>116</v>
      </c>
      <c r="B98" s="23">
        <f>B95+1</f>
        <v>50</v>
      </c>
      <c r="C98" s="5" t="s">
        <v>40</v>
      </c>
      <c r="D98" s="25" t="s">
        <v>203</v>
      </c>
      <c r="E98" s="27">
        <f t="shared" si="3"/>
        <v>848685</v>
      </c>
      <c r="F98" s="26"/>
      <c r="G98" s="26">
        <v>848685</v>
      </c>
      <c r="H98" s="27">
        <f t="shared" si="4"/>
        <v>22967.54</v>
      </c>
      <c r="I98" s="26"/>
      <c r="J98" s="26">
        <v>22967.54</v>
      </c>
      <c r="K98" s="28">
        <f aca="true" t="shared" si="6" ref="K98:K129">H98/E98*100</f>
        <v>2.7062502577516985</v>
      </c>
      <c r="L98" s="11"/>
    </row>
    <row r="99" spans="1:12" s="8" customFormat="1" ht="48.75" customHeight="1">
      <c r="A99" s="23" t="s">
        <v>117</v>
      </c>
      <c r="B99" s="23">
        <v>51</v>
      </c>
      <c r="C99" s="5" t="s">
        <v>53</v>
      </c>
      <c r="D99" s="25" t="s">
        <v>204</v>
      </c>
      <c r="E99" s="27">
        <f>F99+G99</f>
        <v>429910</v>
      </c>
      <c r="F99" s="26">
        <v>429910</v>
      </c>
      <c r="G99" s="26"/>
      <c r="H99" s="27">
        <f>I99+J99</f>
        <v>428870</v>
      </c>
      <c r="I99" s="26">
        <v>428870</v>
      </c>
      <c r="J99" s="26"/>
      <c r="K99" s="28">
        <f t="shared" si="6"/>
        <v>99.7580889023284</v>
      </c>
      <c r="L99" s="11"/>
    </row>
    <row r="100" spans="1:12" s="8" customFormat="1" ht="23.25" customHeight="1">
      <c r="A100" s="45" t="s">
        <v>118</v>
      </c>
      <c r="B100" s="45">
        <v>52</v>
      </c>
      <c r="C100" s="5" t="s">
        <v>46</v>
      </c>
      <c r="D100" s="46" t="s">
        <v>205</v>
      </c>
      <c r="E100" s="27">
        <f t="shared" si="3"/>
        <v>828425</v>
      </c>
      <c r="F100" s="26">
        <f>F102+F101+F104+F103</f>
        <v>795350</v>
      </c>
      <c r="G100" s="26">
        <f>G102+G101+G104+G103</f>
        <v>33075</v>
      </c>
      <c r="H100" s="27">
        <f>I100+J100</f>
        <v>751658.79</v>
      </c>
      <c r="I100" s="26">
        <f>I102+I101+I104+I103</f>
        <v>719913.79</v>
      </c>
      <c r="J100" s="26">
        <f>J102+J101+J104+J103</f>
        <v>31745</v>
      </c>
      <c r="K100" s="28">
        <f t="shared" si="6"/>
        <v>90.73347496755892</v>
      </c>
      <c r="L100" s="11"/>
    </row>
    <row r="101" spans="1:12" s="8" customFormat="1" ht="15.75" customHeight="1">
      <c r="A101" s="45"/>
      <c r="B101" s="45"/>
      <c r="C101" s="5" t="s">
        <v>54</v>
      </c>
      <c r="D101" s="46"/>
      <c r="E101" s="27">
        <f t="shared" si="3"/>
        <v>720350</v>
      </c>
      <c r="F101" s="26">
        <v>720350</v>
      </c>
      <c r="G101" s="26"/>
      <c r="H101" s="27">
        <f>I101+J101</f>
        <v>719913.79</v>
      </c>
      <c r="I101" s="26">
        <v>719913.79</v>
      </c>
      <c r="J101" s="26"/>
      <c r="K101" s="28">
        <f t="shared" si="6"/>
        <v>99.93944471437496</v>
      </c>
      <c r="L101" s="11"/>
    </row>
    <row r="102" spans="1:12" s="8" customFormat="1" ht="22.5" customHeight="1">
      <c r="A102" s="45"/>
      <c r="B102" s="45"/>
      <c r="C102" s="5" t="s">
        <v>43</v>
      </c>
      <c r="D102" s="46"/>
      <c r="E102" s="27">
        <f t="shared" si="3"/>
        <v>75000</v>
      </c>
      <c r="F102" s="26">
        <v>75000</v>
      </c>
      <c r="G102" s="26"/>
      <c r="H102" s="27">
        <f>I102+J102</f>
        <v>0</v>
      </c>
      <c r="I102" s="26">
        <v>0</v>
      </c>
      <c r="J102" s="26"/>
      <c r="K102" s="28">
        <f t="shared" si="6"/>
        <v>0</v>
      </c>
      <c r="L102" s="11"/>
    </row>
    <row r="103" spans="1:12" s="8" customFormat="1" ht="22.5" customHeight="1">
      <c r="A103" s="45"/>
      <c r="B103" s="45"/>
      <c r="C103" s="5" t="s">
        <v>56</v>
      </c>
      <c r="D103" s="46"/>
      <c r="E103" s="27">
        <f>F103+G103</f>
        <v>33075</v>
      </c>
      <c r="F103" s="26"/>
      <c r="G103" s="26">
        <v>33075</v>
      </c>
      <c r="H103" s="27">
        <f>I103+J103</f>
        <v>31745</v>
      </c>
      <c r="I103" s="26"/>
      <c r="J103" s="26">
        <v>31745</v>
      </c>
      <c r="K103" s="28">
        <f t="shared" si="6"/>
        <v>95.97883597883597</v>
      </c>
      <c r="L103" s="11"/>
    </row>
    <row r="104" spans="1:12" s="8" customFormat="1" ht="22.5" customHeight="1">
      <c r="A104" s="45"/>
      <c r="B104" s="45"/>
      <c r="C104" s="5" t="s">
        <v>55</v>
      </c>
      <c r="D104" s="46"/>
      <c r="E104" s="27">
        <f t="shared" si="3"/>
        <v>0</v>
      </c>
      <c r="F104" s="26"/>
      <c r="G104" s="26">
        <v>0</v>
      </c>
      <c r="H104" s="27">
        <f t="shared" si="4"/>
        <v>0</v>
      </c>
      <c r="I104" s="26"/>
      <c r="J104" s="26">
        <v>0</v>
      </c>
      <c r="K104" s="28" t="e">
        <f t="shared" si="6"/>
        <v>#DIV/0!</v>
      </c>
      <c r="L104" s="11"/>
    </row>
    <row r="105" spans="1:12" s="8" customFormat="1" ht="78" customHeight="1">
      <c r="A105" s="23" t="s">
        <v>119</v>
      </c>
      <c r="B105" s="23">
        <f>B100+1</f>
        <v>53</v>
      </c>
      <c r="C105" s="5" t="s">
        <v>66</v>
      </c>
      <c r="D105" s="25" t="s">
        <v>206</v>
      </c>
      <c r="E105" s="27">
        <f t="shared" si="3"/>
        <v>133094</v>
      </c>
      <c r="F105" s="26">
        <v>55570</v>
      </c>
      <c r="G105" s="26">
        <v>77524</v>
      </c>
      <c r="H105" s="27">
        <f t="shared" si="4"/>
        <v>132844</v>
      </c>
      <c r="I105" s="26">
        <v>55320</v>
      </c>
      <c r="J105" s="26">
        <v>77524</v>
      </c>
      <c r="K105" s="28">
        <f t="shared" si="6"/>
        <v>99.81216283228395</v>
      </c>
      <c r="L105" s="12"/>
    </row>
    <row r="106" spans="1:12" s="8" customFormat="1" ht="56.25" customHeight="1">
      <c r="A106" s="23" t="s">
        <v>120</v>
      </c>
      <c r="B106" s="23">
        <f>B105+1</f>
        <v>54</v>
      </c>
      <c r="C106" s="5" t="s">
        <v>67</v>
      </c>
      <c r="D106" s="25" t="s">
        <v>207</v>
      </c>
      <c r="E106" s="27">
        <f t="shared" si="3"/>
        <v>107720</v>
      </c>
      <c r="F106" s="26">
        <v>83000</v>
      </c>
      <c r="G106" s="26">
        <v>24720</v>
      </c>
      <c r="H106" s="27">
        <f t="shared" si="4"/>
        <v>106989.38</v>
      </c>
      <c r="I106" s="26">
        <v>82269.38</v>
      </c>
      <c r="J106" s="26">
        <v>24720</v>
      </c>
      <c r="K106" s="28">
        <f t="shared" si="6"/>
        <v>99.3217415521723</v>
      </c>
      <c r="L106" s="11"/>
    </row>
    <row r="107" spans="1:12" s="8" customFormat="1" ht="44.25" customHeight="1">
      <c r="A107" s="23" t="s">
        <v>148</v>
      </c>
      <c r="B107" s="23">
        <f>B106+1</f>
        <v>55</v>
      </c>
      <c r="C107" s="5" t="s">
        <v>51</v>
      </c>
      <c r="D107" s="25" t="s">
        <v>223</v>
      </c>
      <c r="E107" s="27">
        <f t="shared" si="3"/>
        <v>42610</v>
      </c>
      <c r="F107" s="26">
        <v>42610</v>
      </c>
      <c r="G107" s="26"/>
      <c r="H107" s="27">
        <f t="shared" si="4"/>
        <v>42609.76</v>
      </c>
      <c r="I107" s="26">
        <v>42609.76</v>
      </c>
      <c r="J107" s="26"/>
      <c r="K107" s="28">
        <f t="shared" si="6"/>
        <v>99.99943675193617</v>
      </c>
      <c r="L107" s="11"/>
    </row>
    <row r="108" spans="1:11" ht="41.25" customHeight="1">
      <c r="A108" s="38" t="s">
        <v>80</v>
      </c>
      <c r="B108" s="23">
        <f>B107+1</f>
        <v>56</v>
      </c>
      <c r="C108" s="5" t="s">
        <v>34</v>
      </c>
      <c r="D108" s="25" t="s">
        <v>210</v>
      </c>
      <c r="E108" s="27">
        <f aca="true" t="shared" si="7" ref="E108:E129">F108+G108</f>
        <v>1500000</v>
      </c>
      <c r="F108" s="26">
        <v>1500000</v>
      </c>
      <c r="G108" s="20"/>
      <c r="H108" s="27">
        <f t="shared" si="4"/>
        <v>1409600</v>
      </c>
      <c r="I108" s="26">
        <v>1409600</v>
      </c>
      <c r="J108" s="36"/>
      <c r="K108" s="28">
        <f t="shared" si="6"/>
        <v>93.97333333333333</v>
      </c>
    </row>
    <row r="109" spans="1:12" s="8" customFormat="1" ht="17.25" customHeight="1">
      <c r="A109" s="45" t="s">
        <v>107</v>
      </c>
      <c r="B109" s="45">
        <f>B108+1</f>
        <v>57</v>
      </c>
      <c r="C109" s="5" t="s">
        <v>46</v>
      </c>
      <c r="D109" s="46" t="s">
        <v>193</v>
      </c>
      <c r="E109" s="27">
        <f t="shared" si="7"/>
        <v>100000</v>
      </c>
      <c r="F109" s="27">
        <f>SUM(F110:F124)</f>
        <v>100000</v>
      </c>
      <c r="G109" s="27">
        <f>SUM(G110:G124)</f>
        <v>0</v>
      </c>
      <c r="H109" s="27">
        <f aca="true" t="shared" si="8" ref="H109:H129">I109+J109</f>
        <v>100000</v>
      </c>
      <c r="I109" s="27">
        <f>SUM(I110:I124)</f>
        <v>100000</v>
      </c>
      <c r="J109" s="27">
        <f>SUM(J110:J124)</f>
        <v>0</v>
      </c>
      <c r="K109" s="28">
        <f t="shared" si="6"/>
        <v>100</v>
      </c>
      <c r="L109" s="11"/>
    </row>
    <row r="110" spans="1:12" s="8" customFormat="1" ht="17.25" customHeight="1" hidden="1">
      <c r="A110" s="45"/>
      <c r="B110" s="45"/>
      <c r="C110" s="5" t="s">
        <v>139</v>
      </c>
      <c r="D110" s="46"/>
      <c r="E110" s="27">
        <f t="shared" si="7"/>
        <v>0</v>
      </c>
      <c r="F110" s="26"/>
      <c r="G110" s="26"/>
      <c r="H110" s="27">
        <f t="shared" si="8"/>
        <v>0</v>
      </c>
      <c r="I110" s="26"/>
      <c r="J110" s="26"/>
      <c r="K110" s="28" t="e">
        <f t="shared" si="6"/>
        <v>#DIV/0!</v>
      </c>
      <c r="L110" s="11"/>
    </row>
    <row r="111" spans="1:12" s="8" customFormat="1" ht="17.25" customHeight="1" hidden="1">
      <c r="A111" s="45"/>
      <c r="B111" s="45"/>
      <c r="C111" s="5" t="s">
        <v>140</v>
      </c>
      <c r="D111" s="46"/>
      <c r="E111" s="27">
        <f t="shared" si="7"/>
        <v>0</v>
      </c>
      <c r="F111" s="26"/>
      <c r="G111" s="26"/>
      <c r="H111" s="27">
        <f t="shared" si="8"/>
        <v>0</v>
      </c>
      <c r="I111" s="26"/>
      <c r="J111" s="26"/>
      <c r="K111" s="28" t="e">
        <f t="shared" si="6"/>
        <v>#DIV/0!</v>
      </c>
      <c r="L111" s="11"/>
    </row>
    <row r="112" spans="1:12" s="8" customFormat="1" ht="17.25" customHeight="1" hidden="1">
      <c r="A112" s="45"/>
      <c r="B112" s="45"/>
      <c r="C112" s="5" t="s">
        <v>141</v>
      </c>
      <c r="D112" s="46"/>
      <c r="E112" s="27">
        <f t="shared" si="7"/>
        <v>0</v>
      </c>
      <c r="F112" s="26"/>
      <c r="G112" s="26"/>
      <c r="H112" s="27">
        <f t="shared" si="8"/>
        <v>0</v>
      </c>
      <c r="I112" s="26"/>
      <c r="J112" s="26"/>
      <c r="K112" s="28" t="e">
        <f t="shared" si="6"/>
        <v>#DIV/0!</v>
      </c>
      <c r="L112" s="11"/>
    </row>
    <row r="113" spans="1:12" s="8" customFormat="1" ht="17.25" customHeight="1" hidden="1">
      <c r="A113" s="45"/>
      <c r="B113" s="45"/>
      <c r="C113" s="5" t="s">
        <v>142</v>
      </c>
      <c r="D113" s="46"/>
      <c r="E113" s="27">
        <f t="shared" si="7"/>
        <v>0</v>
      </c>
      <c r="F113" s="26"/>
      <c r="G113" s="26"/>
      <c r="H113" s="27">
        <f t="shared" si="8"/>
        <v>0</v>
      </c>
      <c r="I113" s="26"/>
      <c r="J113" s="26"/>
      <c r="K113" s="28" t="e">
        <f t="shared" si="6"/>
        <v>#DIV/0!</v>
      </c>
      <c r="L113" s="11"/>
    </row>
    <row r="114" spans="1:12" s="8" customFormat="1" ht="17.25" customHeight="1" hidden="1">
      <c r="A114" s="45"/>
      <c r="B114" s="45"/>
      <c r="C114" s="5" t="s">
        <v>10</v>
      </c>
      <c r="D114" s="46"/>
      <c r="E114" s="27">
        <f t="shared" si="7"/>
        <v>0</v>
      </c>
      <c r="F114" s="26"/>
      <c r="G114" s="26"/>
      <c r="H114" s="27">
        <f t="shared" si="8"/>
        <v>0</v>
      </c>
      <c r="I114" s="26"/>
      <c r="J114" s="26"/>
      <c r="K114" s="28" t="e">
        <f t="shared" si="6"/>
        <v>#DIV/0!</v>
      </c>
      <c r="L114" s="11"/>
    </row>
    <row r="115" spans="1:12" s="8" customFormat="1" ht="17.25" customHeight="1" hidden="1">
      <c r="A115" s="45"/>
      <c r="B115" s="45"/>
      <c r="C115" s="5" t="s">
        <v>143</v>
      </c>
      <c r="D115" s="46"/>
      <c r="E115" s="27">
        <f t="shared" si="7"/>
        <v>0</v>
      </c>
      <c r="F115" s="26"/>
      <c r="G115" s="26"/>
      <c r="H115" s="27">
        <f t="shared" si="8"/>
        <v>0</v>
      </c>
      <c r="I115" s="26"/>
      <c r="J115" s="26"/>
      <c r="K115" s="28" t="e">
        <f t="shared" si="6"/>
        <v>#DIV/0!</v>
      </c>
      <c r="L115" s="11"/>
    </row>
    <row r="116" spans="1:12" s="8" customFormat="1" ht="17.25" customHeight="1" hidden="1">
      <c r="A116" s="45"/>
      <c r="B116" s="45"/>
      <c r="C116" s="5" t="s">
        <v>152</v>
      </c>
      <c r="D116" s="46"/>
      <c r="E116" s="27">
        <f t="shared" si="7"/>
        <v>0</v>
      </c>
      <c r="F116" s="26"/>
      <c r="G116" s="26"/>
      <c r="H116" s="27">
        <f t="shared" si="8"/>
        <v>0</v>
      </c>
      <c r="I116" s="26"/>
      <c r="J116" s="26"/>
      <c r="K116" s="28" t="e">
        <f t="shared" si="6"/>
        <v>#DIV/0!</v>
      </c>
      <c r="L116" s="11"/>
    </row>
    <row r="117" spans="1:12" s="8" customFormat="1" ht="17.25" customHeight="1" hidden="1">
      <c r="A117" s="45"/>
      <c r="B117" s="45"/>
      <c r="C117" s="5" t="s">
        <v>144</v>
      </c>
      <c r="D117" s="46"/>
      <c r="E117" s="27">
        <f t="shared" si="7"/>
        <v>0</v>
      </c>
      <c r="F117" s="26"/>
      <c r="G117" s="26"/>
      <c r="H117" s="27">
        <f t="shared" si="8"/>
        <v>0</v>
      </c>
      <c r="I117" s="26"/>
      <c r="J117" s="26"/>
      <c r="K117" s="28" t="e">
        <f t="shared" si="6"/>
        <v>#DIV/0!</v>
      </c>
      <c r="L117" s="11"/>
    </row>
    <row r="118" spans="1:12" s="8" customFormat="1" ht="17.25" customHeight="1" hidden="1">
      <c r="A118" s="45"/>
      <c r="B118" s="45"/>
      <c r="C118" s="5" t="s">
        <v>49</v>
      </c>
      <c r="D118" s="46"/>
      <c r="E118" s="27">
        <f t="shared" si="7"/>
        <v>0</v>
      </c>
      <c r="F118" s="26"/>
      <c r="G118" s="26"/>
      <c r="H118" s="27">
        <f t="shared" si="8"/>
        <v>0</v>
      </c>
      <c r="I118" s="26"/>
      <c r="J118" s="26"/>
      <c r="K118" s="28" t="e">
        <f t="shared" si="6"/>
        <v>#DIV/0!</v>
      </c>
      <c r="L118" s="11"/>
    </row>
    <row r="119" spans="1:12" s="8" customFormat="1" ht="17.25" customHeight="1" hidden="1">
      <c r="A119" s="45"/>
      <c r="B119" s="45"/>
      <c r="C119" s="5" t="s">
        <v>50</v>
      </c>
      <c r="D119" s="46"/>
      <c r="E119" s="27">
        <f t="shared" si="7"/>
        <v>0</v>
      </c>
      <c r="F119" s="26"/>
      <c r="G119" s="26"/>
      <c r="H119" s="27">
        <f t="shared" si="8"/>
        <v>0</v>
      </c>
      <c r="I119" s="26"/>
      <c r="J119" s="26"/>
      <c r="K119" s="28" t="e">
        <f t="shared" si="6"/>
        <v>#DIV/0!</v>
      </c>
      <c r="L119" s="11"/>
    </row>
    <row r="120" spans="1:12" s="8" customFormat="1" ht="17.25" customHeight="1" hidden="1">
      <c r="A120" s="45"/>
      <c r="B120" s="45"/>
      <c r="C120" s="5" t="s">
        <v>73</v>
      </c>
      <c r="D120" s="46"/>
      <c r="E120" s="27">
        <f t="shared" si="7"/>
        <v>0</v>
      </c>
      <c r="F120" s="26"/>
      <c r="G120" s="26"/>
      <c r="H120" s="27">
        <f t="shared" si="8"/>
        <v>0</v>
      </c>
      <c r="I120" s="26"/>
      <c r="J120" s="26"/>
      <c r="K120" s="28" t="e">
        <f t="shared" si="6"/>
        <v>#DIV/0!</v>
      </c>
      <c r="L120" s="11"/>
    </row>
    <row r="121" spans="1:12" s="8" customFormat="1" ht="17.25" customHeight="1" hidden="1">
      <c r="A121" s="45"/>
      <c r="B121" s="45"/>
      <c r="C121" s="5" t="s">
        <v>145</v>
      </c>
      <c r="D121" s="46"/>
      <c r="E121" s="27">
        <f t="shared" si="7"/>
        <v>0</v>
      </c>
      <c r="F121" s="26"/>
      <c r="G121" s="26"/>
      <c r="H121" s="27">
        <f t="shared" si="8"/>
        <v>0</v>
      </c>
      <c r="I121" s="26"/>
      <c r="J121" s="26"/>
      <c r="K121" s="28" t="e">
        <f t="shared" si="6"/>
        <v>#DIV/0!</v>
      </c>
      <c r="L121" s="11"/>
    </row>
    <row r="122" spans="1:12" s="8" customFormat="1" ht="17.25" customHeight="1" hidden="1">
      <c r="A122" s="45"/>
      <c r="B122" s="45"/>
      <c r="C122" s="5" t="s">
        <v>146</v>
      </c>
      <c r="D122" s="46"/>
      <c r="E122" s="27">
        <f t="shared" si="7"/>
        <v>0</v>
      </c>
      <c r="F122" s="26"/>
      <c r="G122" s="26"/>
      <c r="H122" s="27">
        <f t="shared" si="8"/>
        <v>0</v>
      </c>
      <c r="I122" s="26"/>
      <c r="J122" s="26"/>
      <c r="K122" s="28" t="e">
        <f t="shared" si="6"/>
        <v>#DIV/0!</v>
      </c>
      <c r="L122" s="11"/>
    </row>
    <row r="123" spans="1:12" s="8" customFormat="1" ht="17.25" customHeight="1" hidden="1">
      <c r="A123" s="45"/>
      <c r="B123" s="45"/>
      <c r="C123" s="5" t="s">
        <v>72</v>
      </c>
      <c r="D123" s="46"/>
      <c r="E123" s="27">
        <f t="shared" si="7"/>
        <v>0</v>
      </c>
      <c r="F123" s="26"/>
      <c r="G123" s="26"/>
      <c r="H123" s="27">
        <f t="shared" si="8"/>
        <v>0</v>
      </c>
      <c r="I123" s="26"/>
      <c r="J123" s="26"/>
      <c r="K123" s="28" t="e">
        <f t="shared" si="6"/>
        <v>#DIV/0!</v>
      </c>
      <c r="L123" s="11"/>
    </row>
    <row r="124" spans="1:12" s="8" customFormat="1" ht="37.5" customHeight="1">
      <c r="A124" s="45"/>
      <c r="B124" s="45"/>
      <c r="C124" s="5" t="s">
        <v>34</v>
      </c>
      <c r="D124" s="46"/>
      <c r="E124" s="27">
        <f t="shared" si="7"/>
        <v>100000</v>
      </c>
      <c r="F124" s="26">
        <v>100000</v>
      </c>
      <c r="G124" s="26"/>
      <c r="H124" s="27">
        <f t="shared" si="8"/>
        <v>100000</v>
      </c>
      <c r="I124" s="26">
        <v>100000</v>
      </c>
      <c r="J124" s="26"/>
      <c r="K124" s="28">
        <f t="shared" si="6"/>
        <v>100</v>
      </c>
      <c r="L124" s="11"/>
    </row>
    <row r="125" spans="1:12" s="8" customFormat="1" ht="54" customHeight="1">
      <c r="A125" s="39" t="s">
        <v>81</v>
      </c>
      <c r="B125" s="23">
        <f>B109+1</f>
        <v>58</v>
      </c>
      <c r="C125" s="5" t="s">
        <v>34</v>
      </c>
      <c r="D125" s="25" t="s">
        <v>165</v>
      </c>
      <c r="E125" s="27">
        <f t="shared" si="7"/>
        <v>25425595.59</v>
      </c>
      <c r="F125" s="26">
        <v>25425595.59</v>
      </c>
      <c r="G125" s="26"/>
      <c r="H125" s="27">
        <f t="shared" si="8"/>
        <v>25425595.59</v>
      </c>
      <c r="I125" s="26">
        <v>25425595.59</v>
      </c>
      <c r="J125" s="26"/>
      <c r="K125" s="28">
        <f t="shared" si="6"/>
        <v>100</v>
      </c>
      <c r="L125" s="11"/>
    </row>
    <row r="126" spans="1:12" s="8" customFormat="1" ht="62.25" customHeight="1">
      <c r="A126" s="39" t="s">
        <v>76</v>
      </c>
      <c r="B126" s="23">
        <f>B125+1</f>
        <v>59</v>
      </c>
      <c r="C126" s="5" t="s">
        <v>34</v>
      </c>
      <c r="D126" s="25" t="s">
        <v>213</v>
      </c>
      <c r="E126" s="27">
        <f t="shared" si="7"/>
        <v>120000</v>
      </c>
      <c r="F126" s="26">
        <v>120000</v>
      </c>
      <c r="G126" s="26"/>
      <c r="H126" s="27">
        <f t="shared" si="8"/>
        <v>120000</v>
      </c>
      <c r="I126" s="26">
        <v>120000</v>
      </c>
      <c r="J126" s="26"/>
      <c r="K126" s="28">
        <f t="shared" si="6"/>
        <v>100</v>
      </c>
      <c r="L126" s="11"/>
    </row>
    <row r="127" spans="1:12" s="8" customFormat="1" ht="62.25" customHeight="1">
      <c r="A127" s="39" t="s">
        <v>217</v>
      </c>
      <c r="B127" s="23">
        <f>B126+1</f>
        <v>60</v>
      </c>
      <c r="C127" s="5" t="s">
        <v>34</v>
      </c>
      <c r="D127" s="25" t="s">
        <v>218</v>
      </c>
      <c r="E127" s="27">
        <f t="shared" si="7"/>
        <v>300000</v>
      </c>
      <c r="F127" s="26">
        <v>300000</v>
      </c>
      <c r="G127" s="26"/>
      <c r="H127" s="27">
        <f t="shared" si="8"/>
        <v>298080</v>
      </c>
      <c r="I127" s="26">
        <v>298080</v>
      </c>
      <c r="J127" s="26"/>
      <c r="K127" s="28">
        <f t="shared" si="6"/>
        <v>99.36</v>
      </c>
      <c r="L127" s="11"/>
    </row>
    <row r="128" spans="1:12" s="8" customFormat="1" ht="60" customHeight="1">
      <c r="A128" s="39" t="s">
        <v>219</v>
      </c>
      <c r="B128" s="23">
        <f>B127+1</f>
        <v>61</v>
      </c>
      <c r="C128" s="5" t="s">
        <v>34</v>
      </c>
      <c r="D128" s="25" t="s">
        <v>220</v>
      </c>
      <c r="E128" s="27">
        <f t="shared" si="7"/>
        <v>800000</v>
      </c>
      <c r="F128" s="26">
        <v>800000</v>
      </c>
      <c r="G128" s="26"/>
      <c r="H128" s="27">
        <f t="shared" si="8"/>
        <v>0</v>
      </c>
      <c r="I128" s="26">
        <v>0</v>
      </c>
      <c r="J128" s="26"/>
      <c r="K128" s="28">
        <f t="shared" si="6"/>
        <v>0</v>
      </c>
      <c r="L128" s="11"/>
    </row>
    <row r="129" spans="1:12" s="10" customFormat="1" ht="15.75">
      <c r="A129" s="40"/>
      <c r="B129" s="40"/>
      <c r="C129" s="40"/>
      <c r="D129" s="41" t="s">
        <v>131</v>
      </c>
      <c r="E129" s="27">
        <f t="shared" si="7"/>
        <v>244284681.7</v>
      </c>
      <c r="F129" s="27">
        <f>F68+F69+F6+F18+F13+F20+F21+F19+F22+F23+F24+F25+F26+F27+F28+F29+F30+F31+F32+F33+F34+F41+F42+F43+F44+F45+F46+F47+F48+F49+F50+F51+F52+F53+F56+F57+F58+F63+F64+F70+F71+F72+F73+F76+F109+F77+F78+F81+F82+F83+F86+F87+F88+F89+F90+F91+F85+F93+F95+F96+F97+F98+F99+F100+F105+F106+F107+F108+F84+F92+F128+F79+F80+F125+F126+F127</f>
        <v>188438146.9</v>
      </c>
      <c r="G129" s="27">
        <f>G68+G69+G6+G18+G13+G20+G21+G19+G22+G23+G24+G25+G26+G27+G28+G29+G30+G31+G32+G33+G34+G41+G42+G43+G44+G45+G46+G47+G48+G49+G50+G51+G52+G53+G56+G57+G58+G63+G64+G70+G71+G72+G73+G76+G109+G77+G78+G81+G82+G83+G86+G87+G88+G89+G90+G91+G85+G93+G95+G96+G97+G98+G99+G100+G105+G106+G107+G108+G84+G92+G128+G79+G80+G125+G126+G127</f>
        <v>55846534.8</v>
      </c>
      <c r="H129" s="27">
        <f t="shared" si="8"/>
        <v>209291258.87</v>
      </c>
      <c r="I129" s="27">
        <f>I68+I69+I6+I18+I13+I20+I21+I19+I22+I23+I24+I25+I26+I27+I28+I29+I30+I31+I32+I33+I34+I41+I42+I43+I44+I45+I46+I47+I48+I49+I50+I51+I52+I53+I56+I57+I58+I63+I64+I70+I71+I72+I73+I76+I109+I77+I78+I81+I82+I83+I86+I87+I88+I89+I90+I91+I85+I93+I95+I96+I97+I98+I99+I100+I105+I106+I107+I108+I84+I92+I128+I79+I80+I125+I126+I127</f>
        <v>176489549.16</v>
      </c>
      <c r="J129" s="27">
        <f>J68+J69+J6+J18+J13+J20+J21+J19+J22+J23+J24+J25+J26+J27+J28+J29+J30+J31+J32+J33+J34+J41+J42+J43+J44+J45+J46+J47+J48+J49+J50+J51+J52+J53+J56+J57+J58+J63+J64+J70+J71+J72+J73+J76+J109+J77+J78+J81+J82+J83+J86+J87+J88+J89+J90+J91+J85+J93+J95+J96+J97+J98+J99+J100+J105+J106+J107+J108+J84+J92+J128+J79+J80+J125+J126+J127</f>
        <v>32801709.709999993</v>
      </c>
      <c r="K129" s="28">
        <f t="shared" si="6"/>
        <v>85.67514647808554</v>
      </c>
      <c r="L129" s="13"/>
    </row>
    <row r="130" spans="3:12" s="2" customFormat="1" ht="30.75" customHeight="1">
      <c r="C130" s="6"/>
      <c r="D130" s="6" t="s">
        <v>224</v>
      </c>
      <c r="E130" s="43" t="s">
        <v>138</v>
      </c>
      <c r="F130" s="43"/>
      <c r="G130" s="43"/>
      <c r="H130" s="43"/>
      <c r="I130" s="43" t="s">
        <v>138</v>
      </c>
      <c r="J130" s="43"/>
      <c r="K130" s="14"/>
      <c r="L130" s="3"/>
    </row>
    <row r="131" spans="3:12" s="2" customFormat="1" ht="12.75">
      <c r="C131" s="6"/>
      <c r="D131" s="6"/>
      <c r="E131" s="15"/>
      <c r="F131" s="15"/>
      <c r="G131" s="1"/>
      <c r="H131" s="16"/>
      <c r="I131" s="17"/>
      <c r="J131" s="17"/>
      <c r="K131" s="18"/>
      <c r="L131" s="3"/>
    </row>
    <row r="132" spans="3:12" s="2" customFormat="1" ht="25.5" customHeight="1">
      <c r="C132" s="47" t="s">
        <v>225</v>
      </c>
      <c r="D132" s="47"/>
      <c r="E132" s="44"/>
      <c r="F132" s="44"/>
      <c r="G132" s="44"/>
      <c r="H132" s="44"/>
      <c r="I132" s="17"/>
      <c r="J132" s="17"/>
      <c r="K132" s="19"/>
      <c r="L132" s="3"/>
    </row>
  </sheetData>
  <sheetProtection/>
  <mergeCells count="64">
    <mergeCell ref="B13:B17"/>
    <mergeCell ref="D13:D17"/>
    <mergeCell ref="C1:K1"/>
    <mergeCell ref="C2:K2"/>
    <mergeCell ref="C3:K3"/>
    <mergeCell ref="A6:A12"/>
    <mergeCell ref="B6:B12"/>
    <mergeCell ref="A21:A25"/>
    <mergeCell ref="B21:B25"/>
    <mergeCell ref="D21:D25"/>
    <mergeCell ref="D6:D12"/>
    <mergeCell ref="A13:A17"/>
    <mergeCell ref="A30:A31"/>
    <mergeCell ref="B30:B31"/>
    <mergeCell ref="D30:D31"/>
    <mergeCell ref="A27:A29"/>
    <mergeCell ref="B27:B29"/>
    <mergeCell ref="D27:D29"/>
    <mergeCell ref="A42:A43"/>
    <mergeCell ref="B42:B43"/>
    <mergeCell ref="D42:D43"/>
    <mergeCell ref="A32:A33"/>
    <mergeCell ref="B32:B33"/>
    <mergeCell ref="D32:D33"/>
    <mergeCell ref="A34:A40"/>
    <mergeCell ref="B34:B40"/>
    <mergeCell ref="D34:D40"/>
    <mergeCell ref="A51:A52"/>
    <mergeCell ref="B51:B52"/>
    <mergeCell ref="D51:D52"/>
    <mergeCell ref="A48:A49"/>
    <mergeCell ref="B48:B49"/>
    <mergeCell ref="D48:D49"/>
    <mergeCell ref="A58:A62"/>
    <mergeCell ref="B58:B62"/>
    <mergeCell ref="D58:D62"/>
    <mergeCell ref="A53:A55"/>
    <mergeCell ref="B53:B55"/>
    <mergeCell ref="D53:D55"/>
    <mergeCell ref="A73:A75"/>
    <mergeCell ref="B73:B75"/>
    <mergeCell ref="A71:A72"/>
    <mergeCell ref="B71:B72"/>
    <mergeCell ref="D71:D72"/>
    <mergeCell ref="A64:A67"/>
    <mergeCell ref="B64:B67"/>
    <mergeCell ref="D64:D67"/>
    <mergeCell ref="A100:A104"/>
    <mergeCell ref="E130:H130"/>
    <mergeCell ref="D73:D75"/>
    <mergeCell ref="A79:A80"/>
    <mergeCell ref="B79:B80"/>
    <mergeCell ref="D79:D80"/>
    <mergeCell ref="A109:A124"/>
    <mergeCell ref="B109:B124"/>
    <mergeCell ref="D109:D124"/>
    <mergeCell ref="A95:A97"/>
    <mergeCell ref="I130:J130"/>
    <mergeCell ref="E132:H132"/>
    <mergeCell ref="B100:B104"/>
    <mergeCell ref="D100:D104"/>
    <mergeCell ref="C132:D132"/>
    <mergeCell ref="D95:D97"/>
    <mergeCell ref="B95:B97"/>
  </mergeCells>
  <printOptions horizontalCentered="1"/>
  <pageMargins left="0" right="0" top="0.3937007874015748" bottom="0" header="0.4330708661417323" footer="0.31496062992125984"/>
  <pageSetup fitToHeight="6" horizontalDpi="600" verticalDpi="600" orientation="portrait" paperSize="9" scale="78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Люда Чабак</cp:lastModifiedBy>
  <cp:lastPrinted>2024-01-08T06:25:41Z</cp:lastPrinted>
  <dcterms:created xsi:type="dcterms:W3CDTF">2010-01-25T13:09:52Z</dcterms:created>
  <dcterms:modified xsi:type="dcterms:W3CDTF">2024-01-08T08:09:24Z</dcterms:modified>
  <cp:category/>
  <cp:version/>
  <cp:contentType/>
  <cp:contentStatus/>
</cp:coreProperties>
</file>