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8.08.2023" sheetId="2" r:id="rId2"/>
  </sheets>
  <definedNames>
    <definedName name="_xlnm.Print_Area" localSheetId="1">'18.08.2023'!$A$1:$D$295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<sst xmlns="http://schemas.openxmlformats.org/spreadsheetml/2006/main" count="300" uniqueCount="171">
  <si>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</si>
  <si>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</si>
  <si>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</si>
  <si>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</si>
  <si>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</si>
  <si>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</si>
  <si>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</si>
  <si>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</si>
  <si>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</si>
  <si>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</si>
  <si>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</si>
  <si>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</si>
  <si>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</si>
  <si>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</si>
  <si>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</si>
  <si>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</si>
  <si>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</si>
  <si>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</si>
  <si>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</si>
  <si>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</si>
  <si>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</si>
  <si>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</si>
  <si>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</si>
  <si>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</si>
  <si>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</si>
  <si>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</si>
  <si>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</si>
  <si>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</si>
  <si>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</si>
  <si>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</si>
  <si>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</si>
  <si>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</si>
  <si>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</si>
  <si>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</si>
  <si>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</si>
  <si>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</si>
  <si>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</si>
  <si>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</si>
  <si>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</si>
  <si>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</si>
  <si>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</si>
  <si>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</si>
  <si>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</si>
  <si>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</si>
  <si>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</si>
  <si>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</si>
  <si>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</si>
  <si>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</si>
  <si>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</si>
  <si>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</si>
  <si>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</si>
  <si>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</si>
  <si>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</si>
  <si>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</si>
  <si>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</si>
  <si>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</si>
  <si>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</si>
  <si>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</si>
  <si>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</si>
  <si>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</si>
  <si>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</si>
  <si>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</si>
  <si>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</si>
  <si>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</si>
  <si>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</si>
  <si>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</si>
  <si>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</si>
  <si>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</si>
  <si>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</si>
  <si>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</si>
  <si>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</si>
  <si>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</si>
  <si>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</si>
  <si>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</si>
  <si>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</si>
  <si>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</si>
  <si>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</si>
  <si>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</si>
  <si>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</si>
  <si>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</si>
  <si>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</si>
  <si>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</si>
  <si>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</si>
  <si>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</si>
  <si>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</si>
  <si>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</si>
  <si>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</si>
  <si>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</si>
  <si>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</si>
  <si>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</si>
  <si>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</si>
  <si>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</si>
  <si>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</si>
  <si>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</si>
  <si>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</si>
  <si>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</si>
  <si>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</si>
  <si>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</si>
  <si>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</si>
  <si>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</si>
  <si>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</si>
  <si>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</si>
  <si>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</si>
  <si>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</si>
  <si>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</si>
  <si>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</si>
  <si>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</si>
  <si>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</si>
  <si>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</si>
  <si>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</si>
  <si>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</si>
  <si>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</si>
  <si>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</si>
  <si>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</si>
  <si>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</si>
  <si>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</si>
  <si>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</si>
  <si>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</si>
  <si>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</si>
  <si>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оплата послуг інтернет</t>
  </si>
  <si>
    <t>ЗЗСО</t>
  </si>
  <si>
    <t>оплата послуг з обслуговування будинку та прибудинкової території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</si>
  <si>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</si>
  <si>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</si>
  <si>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</si>
  <si>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</si>
  <si>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канцелярські товари гім.2</t>
  </si>
  <si>
    <t>Освіта (гім.2)</t>
  </si>
  <si>
    <t>поточний ремонт елементів благоустрою КП"ВУКГ"</t>
  </si>
  <si>
    <t>Фінансування видатків бюджету Ніжинської міської територіальної громади за 18.08.2023р. пооб’єктно</t>
  </si>
  <si>
    <t>Залишок коштів станом на 18.08.2023 р., в т.ч.:</t>
  </si>
  <si>
    <t>Надходження коштів на рахунки бюджету 18.08.2023 р., в т.ч.:</t>
  </si>
  <si>
    <t xml:space="preserve">Всього коштів на рахунках бюджету 18.08.2023 р. </t>
  </si>
  <si>
    <t>канцелярські товари</t>
  </si>
  <si>
    <t>технічне обслуговування вогнегасників</t>
  </si>
  <si>
    <t>оплата послуг охорони</t>
  </si>
  <si>
    <t>оплата з ремонту процесора</t>
  </si>
  <si>
    <t>квіти згідно ріш. № 309 // програма розвитку культури та мистецтва</t>
  </si>
  <si>
    <t>меморіальні стенди згідно ріш. 348 // програма розвитку культури та мистецтва</t>
  </si>
  <si>
    <t>оплата послуг зі встановлення (монтажу) меморіальних стендів згідно ріш.348 //програма розвитку культури та мистецтва</t>
  </si>
  <si>
    <t>оплата послуг з ретушування фотографій ріш.348 // програма розвитку культури та мистецтва</t>
  </si>
  <si>
    <t>оплата послуг охорони приміщення</t>
  </si>
  <si>
    <t>оплата послуг з розробки дизайн-концепту та планування рішень на поточний ремонт</t>
  </si>
  <si>
    <t>матеріальна допомога ріш.349, 350 згідно програми Турбота</t>
  </si>
  <si>
    <t>стипендія обдарованій молоді згідно програми виплати стипендії обдар. молоді та студен.молоді</t>
  </si>
  <si>
    <t>оплата послуг з перевезення військовослужбовців згідно програми заходів та робіт з територіальної оборони</t>
  </si>
  <si>
    <t>відшкодування вартості робіт з безоплатного зубопротезування пільгових категорій населення</t>
  </si>
  <si>
    <t>м’які  іграшки ріш.317 згідно програми розвитку інвестиційної діяльності</t>
  </si>
  <si>
    <t>оплата послуг з обслуговування пожежної сигналізації</t>
  </si>
  <si>
    <t>будівельні матеріали для ЗЗСО</t>
  </si>
  <si>
    <t>електротовари</t>
  </si>
  <si>
    <t>оплата з поточного ремонту аудиторії ліцею</t>
  </si>
  <si>
    <t>оплата послуг з внутрішньобудинкового обслуговування</t>
  </si>
  <si>
    <t>оплата послуг з заправки та відновлення картриджа</t>
  </si>
  <si>
    <t>відшкодування витрат спортсменів з футболу (проїзд, добові, проживання)</t>
  </si>
  <si>
    <t xml:space="preserve">навчально-тренувальні збори спортсменів з волейболу </t>
  </si>
  <si>
    <t>оплата послуг з інтернет</t>
  </si>
  <si>
    <t xml:space="preserve">розпорядження № 384 від 18.08.2023 р. </t>
  </si>
  <si>
    <t>Освіта   (розрахункові виплати при звільнені)</t>
  </si>
  <si>
    <t>Пологовий будинок  (доплата мед.персоналу за 2 пол.липня)</t>
  </si>
  <si>
    <t>журнал для груп продовженого дня</t>
  </si>
  <si>
    <t>сіль технічна  - ПП"Віктор - КОМ Імплекс"</t>
  </si>
  <si>
    <t>комплект "Вставка розмічальна доріжня" - ФОП Мнацаканян О.В.</t>
  </si>
  <si>
    <t>архіологічні дослідження у сквері "Героїв" - Інститут архіології НАН України</t>
  </si>
  <si>
    <t>поточний ремонт елементів благоустрою - КП "СЄЗ"</t>
  </si>
  <si>
    <t>аванс за серпень 2023р. - КП"ВУКГ"</t>
  </si>
  <si>
    <t>поточний ремонт асфальтобетонного покриття ТОВ  " Бахмачгазбудсервіс"</t>
  </si>
  <si>
    <t>поточний ремонт доріг без твердого покриття - ФОП Мнаціканян А.С.</t>
  </si>
  <si>
    <t>проведення тех.нагляду ФОП Петрушанко О.О.</t>
  </si>
  <si>
    <t>поточний ремонт споруд цивільного захисту вул.Франка,89 Г - КП"СЄЗ"</t>
  </si>
  <si>
    <t>оплата електроенергії по програмі "Розвитку та фінансової підтримки комунальних підприємств КП"НУВКГ"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</si>
</sst>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68">
      <selection activeCell="C26" sqref="C26:C2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129</v>
      </c>
      <c r="B1" s="123"/>
      <c r="C1" s="123"/>
      <c r="D1" s="123"/>
      <c r="E1" s="123"/>
    </row>
    <row r="2" spans="1:5" ht="27.75" customHeight="1" hidden="1">
      <c r="A2" s="111" t="s">
        <v>157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130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131</v>
      </c>
      <c r="B6" s="83"/>
      <c r="C6" s="83"/>
      <c r="D6" s="42">
        <f>D9</f>
        <v>1967452.53</v>
      </c>
      <c r="E6" s="23"/>
    </row>
    <row r="7" spans="1:5" ht="24" customHeight="1" hidden="1">
      <c r="A7" s="118" t="s">
        <v>96</v>
      </c>
      <c r="B7" s="118"/>
      <c r="C7" s="118"/>
      <c r="D7" s="43"/>
      <c r="E7" s="23"/>
    </row>
    <row r="8" spans="1:5" ht="24" customHeight="1" hidden="1">
      <c r="A8" s="118" t="s">
        <v>92</v>
      </c>
      <c r="B8" s="118"/>
      <c r="C8" s="118"/>
      <c r="D8" s="43"/>
      <c r="E8" s="23"/>
    </row>
    <row r="9" spans="1:5" ht="21.75" customHeight="1">
      <c r="A9" s="118" t="s">
        <v>106</v>
      </c>
      <c r="B9" s="118"/>
      <c r="C9" s="118"/>
      <c r="D9" s="44">
        <f>998899.25+968553.28</f>
        <v>1967452.53</v>
      </c>
      <c r="E9" s="23"/>
    </row>
    <row r="10" spans="1:5" ht="25.5" customHeight="1" hidden="1">
      <c r="A10" s="119" t="s">
        <v>124</v>
      </c>
      <c r="B10" s="119"/>
      <c r="C10" s="119"/>
      <c r="D10" s="45"/>
      <c r="E10" s="23"/>
    </row>
    <row r="11" spans="1:5" ht="24" customHeight="1" hidden="1">
      <c r="A11" s="120" t="s">
        <v>100</v>
      </c>
      <c r="B11" s="121"/>
      <c r="C11" s="122"/>
      <c r="D11" s="45"/>
      <c r="E11" s="23"/>
    </row>
    <row r="12" spans="1:5" ht="24" customHeight="1" hidden="1">
      <c r="A12" s="120" t="s">
        <v>101</v>
      </c>
      <c r="B12" s="121"/>
      <c r="C12" s="122"/>
      <c r="D12" s="45"/>
      <c r="E12" s="23"/>
    </row>
    <row r="13" spans="1:5" ht="24" customHeight="1" hidden="1">
      <c r="A13" s="120" t="s">
        <v>97</v>
      </c>
      <c r="B13" s="121"/>
      <c r="C13" s="122"/>
      <c r="D13" s="45"/>
      <c r="E13" s="23"/>
    </row>
    <row r="14" spans="1:6" ht="24" customHeight="1">
      <c r="A14" s="83" t="s">
        <v>132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1" t="s">
        <v>53</v>
      </c>
      <c r="B16" s="117" t="s">
        <v>54</v>
      </c>
      <c r="C16" s="117"/>
      <c r="D16" s="46">
        <f>D17+D38+D43+D50+D159</f>
        <v>678240.1599999999</v>
      </c>
      <c r="E16" s="38"/>
      <c r="F16" s="34"/>
    </row>
    <row r="17" spans="1:5" s="24" customFormat="1" ht="28.5" customHeight="1">
      <c r="A17" s="32" t="s">
        <v>55</v>
      </c>
      <c r="B17" s="82"/>
      <c r="C17" s="82"/>
      <c r="D17" s="47">
        <f>SUM(D18:D37)</f>
        <v>567151.8099999999</v>
      </c>
      <c r="E17" s="38"/>
    </row>
    <row r="18" spans="1:6" s="24" customFormat="1" ht="21.75" customHeight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>
      <c r="A19" s="62"/>
      <c r="B19" s="63"/>
      <c r="C19" s="63" t="s">
        <v>117</v>
      </c>
      <c r="D19" s="52"/>
      <c r="E19" s="38"/>
    </row>
    <row r="20" spans="1:5" s="30" customFormat="1" ht="20.25" customHeight="1">
      <c r="A20" s="62"/>
      <c r="B20" s="63"/>
      <c r="C20" s="63" t="s">
        <v>93</v>
      </c>
      <c r="D20" s="52"/>
      <c r="E20" s="41"/>
    </row>
    <row r="21" spans="1:5" s="30" customFormat="1" ht="20.25" customHeight="1">
      <c r="A21" s="62"/>
      <c r="B21" s="63"/>
      <c r="C21" s="63" t="s">
        <v>30</v>
      </c>
      <c r="D21" s="52"/>
      <c r="E21" s="41"/>
    </row>
    <row r="22" spans="1:5" s="30" customFormat="1" ht="20.25" customHeight="1">
      <c r="A22" s="62"/>
      <c r="B22" s="63"/>
      <c r="C22" s="63" t="s">
        <v>68</v>
      </c>
      <c r="D22" s="68"/>
      <c r="E22" s="41"/>
    </row>
    <row r="23" spans="1:5" s="30" customFormat="1" ht="20.25" customHeight="1">
      <c r="A23" s="62"/>
      <c r="B23" s="63"/>
      <c r="C23" s="63" t="s">
        <v>59</v>
      </c>
      <c r="D23" s="52"/>
      <c r="E23" s="41"/>
    </row>
    <row r="24" spans="1:5" s="30" customFormat="1" ht="20.25" customHeight="1">
      <c r="A24" s="62"/>
      <c r="B24" s="63"/>
      <c r="C24" s="63" t="s">
        <v>114</v>
      </c>
      <c r="D24" s="52"/>
      <c r="E24" s="41"/>
    </row>
    <row r="25" spans="1:5" s="30" customFormat="1" ht="20.25" customHeight="1">
      <c r="A25" s="62"/>
      <c r="B25" s="63"/>
      <c r="C25" s="63" t="s">
        <v>69</v>
      </c>
      <c r="D25" s="52"/>
      <c r="E25" s="41"/>
    </row>
    <row r="26" spans="1:5" s="30" customFormat="1" ht="18" customHeight="1">
      <c r="A26" s="62"/>
      <c r="B26" s="63"/>
      <c r="C26" s="63" t="s">
        <v>159</v>
      </c>
      <c r="D26" s="52">
        <v>559119.87</v>
      </c>
      <c r="E26" s="41"/>
    </row>
    <row r="27" spans="1:5" s="30" customFormat="1" ht="20.25" customHeight="1">
      <c r="A27" s="62"/>
      <c r="B27" s="63"/>
      <c r="C27" s="63" t="s">
        <v>158</v>
      </c>
      <c r="D27" s="52">
        <v>8031.94</v>
      </c>
      <c r="E27" s="41"/>
    </row>
    <row r="28" spans="1:5" s="30" customFormat="1" ht="24" customHeight="1">
      <c r="A28" s="62"/>
      <c r="B28" s="63"/>
      <c r="C28" s="63" t="s">
        <v>18</v>
      </c>
      <c r="D28" s="52"/>
      <c r="E28" s="41"/>
    </row>
    <row r="29" spans="1:5" s="30" customFormat="1" ht="20.25" customHeight="1">
      <c r="A29" s="62"/>
      <c r="B29" s="63"/>
      <c r="C29" s="63" t="s">
        <v>111</v>
      </c>
      <c r="D29" s="52"/>
      <c r="E29" s="41"/>
    </row>
    <row r="30" spans="1:5" s="30" customFormat="1" ht="20.25" customHeight="1">
      <c r="A30" s="62"/>
      <c r="B30" s="63"/>
      <c r="C30" s="63" t="s">
        <v>116</v>
      </c>
      <c r="D30" s="52"/>
      <c r="E30" s="41"/>
    </row>
    <row r="31" spans="1:5" s="30" customFormat="1" ht="20.25" customHeight="1">
      <c r="A31" s="62"/>
      <c r="B31" s="63"/>
      <c r="C31" s="63" t="s">
        <v>64</v>
      </c>
      <c r="D31" s="52"/>
      <c r="E31" s="41"/>
    </row>
    <row r="32" spans="1:5" s="30" customFormat="1" ht="19.5" customHeight="1">
      <c r="A32" s="62"/>
      <c r="B32" s="63"/>
      <c r="C32" s="63" t="s">
        <v>105</v>
      </c>
      <c r="D32" s="52"/>
      <c r="E32" s="41"/>
    </row>
    <row r="33" spans="1:5" s="30" customFormat="1" ht="21.75" customHeight="1">
      <c r="A33" s="62"/>
      <c r="B33" s="63"/>
      <c r="C33" s="63" t="s">
        <v>70</v>
      </c>
      <c r="D33" s="52"/>
      <c r="E33" s="41"/>
    </row>
    <row r="34" spans="1:5" s="30" customFormat="1" ht="20.25" customHeight="1">
      <c r="A34" s="62"/>
      <c r="B34" s="63"/>
      <c r="C34" s="63" t="s">
        <v>80</v>
      </c>
      <c r="D34" s="52"/>
      <c r="E34" s="41"/>
    </row>
    <row r="35" spans="1:5" s="30" customFormat="1" ht="21" customHeight="1">
      <c r="A35" s="62"/>
      <c r="B35" s="63"/>
      <c r="C35" s="63" t="s">
        <v>82</v>
      </c>
      <c r="D35" s="52"/>
      <c r="E35" s="41"/>
    </row>
    <row r="36" spans="1:5" s="30" customFormat="1" ht="24" customHeight="1">
      <c r="A36" s="62"/>
      <c r="B36" s="63"/>
      <c r="C36" s="63" t="s">
        <v>90</v>
      </c>
      <c r="D36" s="40"/>
      <c r="E36" s="41"/>
    </row>
    <row r="37" spans="1:5" s="30" customFormat="1" ht="21" customHeight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109</v>
      </c>
      <c r="C39" s="112"/>
      <c r="D39" s="57"/>
      <c r="E39" s="38"/>
    </row>
    <row r="40" spans="1:5" s="24" customFormat="1" ht="24" customHeight="1" hidden="1">
      <c r="A40" s="32"/>
      <c r="B40" s="112" t="s">
        <v>120</v>
      </c>
      <c r="C40" s="112"/>
      <c r="D40" s="58"/>
      <c r="E40" s="38"/>
    </row>
    <row r="41" spans="1:5" s="24" customFormat="1" ht="24" customHeight="1" hidden="1">
      <c r="A41" s="32"/>
      <c r="B41" s="112" t="s">
        <v>122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127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111088.35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115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32485.24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118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>
      <c r="A78" s="62"/>
      <c r="B78" s="63"/>
      <c r="C78" s="63" t="s">
        <v>30</v>
      </c>
      <c r="D78" s="39">
        <v>389.15</v>
      </c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115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>
      <c r="A83" s="62"/>
      <c r="B83" s="63"/>
      <c r="C83" s="63" t="s">
        <v>15</v>
      </c>
      <c r="D83" s="39">
        <v>32096.09</v>
      </c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67558.09</v>
      </c>
      <c r="E96" s="41"/>
    </row>
    <row r="97" spans="1:7" s="24" customFormat="1" ht="19.5" customHeight="1">
      <c r="A97" s="62"/>
      <c r="B97" s="64"/>
      <c r="C97" s="63" t="s">
        <v>67</v>
      </c>
      <c r="D97" s="52">
        <f>7611.3+97.1</f>
        <v>7708.400000000001</v>
      </c>
      <c r="E97" s="38"/>
      <c r="G97" s="34"/>
    </row>
    <row r="98" spans="1:7" s="24" customFormat="1" ht="19.5" customHeight="1" hidden="1">
      <c r="A98" s="62"/>
      <c r="B98" s="64"/>
      <c r="C98" s="63" t="s">
        <v>118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>
      <c r="A100" s="62"/>
      <c r="B100" s="64"/>
      <c r="C100" s="63" t="s">
        <v>30</v>
      </c>
      <c r="D100" s="39">
        <v>1033.61</v>
      </c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115</v>
      </c>
      <c r="D103" s="39"/>
      <c r="E103" s="41"/>
    </row>
    <row r="104" spans="1:5" s="30" customFormat="1" ht="19.5" customHeight="1">
      <c r="A104" s="62"/>
      <c r="B104" s="64"/>
      <c r="C104" s="63" t="s">
        <v>69</v>
      </c>
      <c r="D104" s="39">
        <v>1367.32</v>
      </c>
      <c r="E104" s="41"/>
    </row>
    <row r="105" spans="1:5" s="30" customFormat="1" ht="19.5" customHeight="1">
      <c r="A105" s="62"/>
      <c r="B105" s="64"/>
      <c r="C105" s="63" t="s">
        <v>15</v>
      </c>
      <c r="D105" s="39">
        <v>48187.25</v>
      </c>
      <c r="E105" s="41"/>
    </row>
    <row r="106" spans="1:5" s="30" customFormat="1" ht="19.5" customHeight="1">
      <c r="A106" s="62"/>
      <c r="B106" s="64"/>
      <c r="C106" s="63" t="s">
        <v>78</v>
      </c>
      <c r="D106" s="39">
        <v>6495.18</v>
      </c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>
      <c r="A109" s="62"/>
      <c r="B109" s="64"/>
      <c r="C109" s="63" t="s">
        <v>45</v>
      </c>
      <c r="D109" s="39">
        <v>720.36</v>
      </c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>
      <c r="A116" s="62"/>
      <c r="B116" s="64"/>
      <c r="C116" s="63" t="s">
        <v>58</v>
      </c>
      <c r="D116" s="39">
        <v>2045.97</v>
      </c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4397.52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114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>
      <c r="A126" s="62"/>
      <c r="B126" s="63"/>
      <c r="C126" s="63" t="s">
        <v>60</v>
      </c>
      <c r="D126" s="39">
        <f>4272.22+125.3</f>
        <v>4397.52</v>
      </c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6647.5</v>
      </c>
      <c r="E135" s="41"/>
      <c r="G135" s="31"/>
    </row>
    <row r="136" spans="1:5" s="24" customFormat="1" ht="20.25" customHeight="1">
      <c r="A136" s="62"/>
      <c r="B136" s="63"/>
      <c r="C136" s="63" t="s">
        <v>107</v>
      </c>
      <c r="D136" s="39">
        <v>1409.35</v>
      </c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114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>
      <c r="A143" s="62"/>
      <c r="B143" s="63"/>
      <c r="C143" s="63" t="s">
        <v>15</v>
      </c>
      <c r="D143" s="39">
        <v>5238.15</v>
      </c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34.5" customHeight="1" hidden="1">
      <c r="A157" s="101" t="s">
        <v>56</v>
      </c>
      <c r="B157" s="80"/>
      <c r="C157" s="81"/>
      <c r="D157" s="55"/>
      <c r="E157" s="41"/>
      <c r="H157" s="31"/>
    </row>
    <row r="158" spans="1:5" s="24" customFormat="1" ht="30.75" customHeight="1" hidden="1">
      <c r="A158" s="99"/>
      <c r="B158" s="80"/>
      <c r="C158" s="81"/>
      <c r="D158" s="55"/>
      <c r="E158" s="38"/>
    </row>
    <row r="159" spans="1:5" s="24" customFormat="1" ht="30.75" customHeight="1">
      <c r="A159" s="99"/>
      <c r="B159" s="83" t="s">
        <v>63</v>
      </c>
      <c r="C159" s="83"/>
      <c r="D159" s="43">
        <f>SUM(D157:D158)</f>
        <v>0</v>
      </c>
      <c r="E159" s="38"/>
    </row>
    <row r="160" spans="1:6" s="24" customFormat="1" ht="33" customHeight="1">
      <c r="A160" s="32" t="s">
        <v>112</v>
      </c>
      <c r="B160" s="80"/>
      <c r="C160" s="81"/>
      <c r="D160" s="48">
        <f>D169+D174+D178+D186+D191+D195+D202+D213+D218+D224+D229+D236+D244+D250+D256+D266+D278+D262</f>
        <v>6886416.96</v>
      </c>
      <c r="E160" s="38"/>
      <c r="F160" s="34"/>
    </row>
    <row r="161" spans="1:6" s="24" customFormat="1" ht="27.75" customHeight="1">
      <c r="A161" s="101" t="s">
        <v>95</v>
      </c>
      <c r="B161" s="80" t="s">
        <v>121</v>
      </c>
      <c r="C161" s="81"/>
      <c r="D161" s="55">
        <v>171.79</v>
      </c>
      <c r="E161" s="33"/>
      <c r="F161" s="34"/>
    </row>
    <row r="162" spans="1:6" s="24" customFormat="1" ht="45" customHeight="1">
      <c r="A162" s="99"/>
      <c r="B162" s="80" t="s">
        <v>142</v>
      </c>
      <c r="C162" s="81"/>
      <c r="D162" s="55">
        <v>55000</v>
      </c>
      <c r="E162" s="33"/>
      <c r="F162" s="34"/>
    </row>
    <row r="163" spans="1:6" s="24" customFormat="1" ht="21.75" customHeight="1">
      <c r="A163" s="99"/>
      <c r="B163" s="80" t="s">
        <v>44</v>
      </c>
      <c r="C163" s="81"/>
      <c r="D163" s="55">
        <v>300</v>
      </c>
      <c r="E163" s="33"/>
      <c r="F163" s="34"/>
    </row>
    <row r="164" spans="1:6" s="24" customFormat="1" ht="20.25" customHeight="1">
      <c r="A164" s="99"/>
      <c r="B164" s="80" t="s">
        <v>143</v>
      </c>
      <c r="C164" s="81"/>
      <c r="D164" s="39">
        <f>45000+42500</f>
        <v>87500</v>
      </c>
      <c r="E164" s="33"/>
      <c r="F164" s="34"/>
    </row>
    <row r="165" spans="1:6" s="24" customFormat="1" ht="36.75" customHeight="1">
      <c r="A165" s="99"/>
      <c r="B165" s="80" t="s">
        <v>144</v>
      </c>
      <c r="C165" s="81"/>
      <c r="D165" s="39">
        <v>40000</v>
      </c>
      <c r="E165" s="33"/>
      <c r="F165" s="34"/>
    </row>
    <row r="166" spans="1:6" s="24" customFormat="1" ht="46.5" customHeight="1">
      <c r="A166" s="99"/>
      <c r="B166" s="80" t="s">
        <v>145</v>
      </c>
      <c r="C166" s="81"/>
      <c r="D166" s="39">
        <v>51074.79</v>
      </c>
      <c r="E166" s="33"/>
      <c r="F166" s="34"/>
    </row>
    <row r="167" spans="1:6" s="24" customFormat="1" ht="42" customHeight="1">
      <c r="A167" s="99"/>
      <c r="B167" s="80" t="s">
        <v>146</v>
      </c>
      <c r="C167" s="81"/>
      <c r="D167" s="39">
        <v>22505</v>
      </c>
      <c r="E167" s="33"/>
      <c r="F167" s="34"/>
    </row>
    <row r="168" spans="1:6" s="24" customFormat="1" ht="42" customHeight="1">
      <c r="A168" s="99"/>
      <c r="B168" s="80" t="s">
        <v>147</v>
      </c>
      <c r="C168" s="81"/>
      <c r="D168" s="39">
        <v>12480</v>
      </c>
      <c r="E168" s="33"/>
      <c r="F168" s="34"/>
    </row>
    <row r="169" spans="1:6" s="24" customFormat="1" ht="23.25" customHeight="1">
      <c r="A169" s="100"/>
      <c r="B169" s="93" t="s">
        <v>84</v>
      </c>
      <c r="C169" s="94"/>
      <c r="D169" s="49">
        <f>SUM(D161:D168)</f>
        <v>269031.58</v>
      </c>
      <c r="E169" s="33"/>
      <c r="F169" s="34"/>
    </row>
    <row r="170" spans="1:4" s="25" customFormat="1" ht="31.5" customHeight="1" hidden="1">
      <c r="A170" s="101" t="s">
        <v>59</v>
      </c>
      <c r="B170" s="82"/>
      <c r="C170" s="82"/>
      <c r="D170" s="55"/>
    </row>
    <row r="171" spans="1:4" s="25" customFormat="1" ht="30.75" customHeight="1" hidden="1">
      <c r="A171" s="99"/>
      <c r="B171" s="82"/>
      <c r="C171" s="82"/>
      <c r="D171" s="55"/>
    </row>
    <row r="172" spans="1:4" s="25" customFormat="1" ht="24.75" customHeight="1" hidden="1">
      <c r="A172" s="99"/>
      <c r="B172" s="80"/>
      <c r="C172" s="81"/>
      <c r="D172" s="55"/>
    </row>
    <row r="173" spans="1:4" s="25" customFormat="1" ht="24.75" customHeight="1" hidden="1">
      <c r="A173" s="99"/>
      <c r="B173" s="80"/>
      <c r="C173" s="81"/>
      <c r="D173" s="55"/>
    </row>
    <row r="174" spans="1:8" s="25" customFormat="1" ht="29.25" customHeight="1" hidden="1">
      <c r="A174" s="100"/>
      <c r="B174" s="93" t="s">
        <v>84</v>
      </c>
      <c r="C174" s="94"/>
      <c r="D174" s="50">
        <f>SUM(D170:D173)</f>
        <v>0</v>
      </c>
      <c r="F174" s="27"/>
      <c r="H174" s="27"/>
    </row>
    <row r="175" spans="1:8" s="25" customFormat="1" ht="24.75" customHeight="1" hidden="1">
      <c r="A175" s="101" t="s">
        <v>68</v>
      </c>
      <c r="B175" s="80"/>
      <c r="C175" s="81"/>
      <c r="D175" s="55"/>
      <c r="F175" s="27"/>
      <c r="H175" s="27"/>
    </row>
    <row r="176" spans="1:8" s="25" customFormat="1" ht="24.75" customHeight="1" hidden="1">
      <c r="A176" s="99"/>
      <c r="B176" s="80"/>
      <c r="C176" s="81"/>
      <c r="D176" s="55"/>
      <c r="F176" s="27"/>
      <c r="H176" s="27"/>
    </row>
    <row r="177" spans="1:8" s="25" customFormat="1" ht="24.75" customHeight="1" hidden="1">
      <c r="A177" s="99"/>
      <c r="B177" s="80"/>
      <c r="C177" s="81"/>
      <c r="D177" s="55"/>
      <c r="F177" s="27"/>
      <c r="H177" s="27"/>
    </row>
    <row r="178" spans="1:8" s="25" customFormat="1" ht="24.75" customHeight="1" hidden="1">
      <c r="A178" s="100"/>
      <c r="B178" s="93" t="s">
        <v>84</v>
      </c>
      <c r="C178" s="94"/>
      <c r="D178" s="50">
        <f>SUM(D175:D177)</f>
        <v>0</v>
      </c>
      <c r="F178" s="27"/>
      <c r="H178" s="27"/>
    </row>
    <row r="179" spans="1:4" s="25" customFormat="1" ht="32.25" customHeight="1" hidden="1">
      <c r="A179" s="83" t="s">
        <v>94</v>
      </c>
      <c r="B179" s="80"/>
      <c r="C179" s="81"/>
      <c r="D179" s="55"/>
    </row>
    <row r="180" spans="1:4" s="25" customFormat="1" ht="30.75" customHeight="1" hidden="1">
      <c r="A180" s="83"/>
      <c r="B180" s="82"/>
      <c r="C180" s="82"/>
      <c r="D180" s="55"/>
    </row>
    <row r="181" spans="1:4" s="25" customFormat="1" ht="28.5" customHeight="1" hidden="1">
      <c r="A181" s="83"/>
      <c r="B181" s="80"/>
      <c r="C181" s="81"/>
      <c r="D181" s="55"/>
    </row>
    <row r="182" spans="1:4" s="25" customFormat="1" ht="24" customHeight="1" hidden="1">
      <c r="A182" s="83"/>
      <c r="B182" s="82"/>
      <c r="C182" s="82"/>
      <c r="D182" s="55"/>
    </row>
    <row r="183" spans="1:4" s="25" customFormat="1" ht="35.25" customHeight="1" hidden="1">
      <c r="A183" s="83"/>
      <c r="B183" s="82"/>
      <c r="C183" s="82"/>
      <c r="D183" s="55"/>
    </row>
    <row r="184" spans="1:4" s="25" customFormat="1" ht="24" customHeight="1" hidden="1">
      <c r="A184" s="83"/>
      <c r="B184" s="82"/>
      <c r="C184" s="82"/>
      <c r="D184" s="55"/>
    </row>
    <row r="185" spans="1:4" s="25" customFormat="1" ht="24" customHeight="1" hidden="1">
      <c r="A185" s="83"/>
      <c r="B185" s="82"/>
      <c r="C185" s="82"/>
      <c r="D185" s="55"/>
    </row>
    <row r="186" spans="1:4" s="25" customFormat="1" ht="27.75" customHeight="1" hidden="1">
      <c r="A186" s="83"/>
      <c r="B186" s="103" t="s">
        <v>84</v>
      </c>
      <c r="C186" s="103"/>
      <c r="D186" s="43">
        <f>SUM(D179:D185)</f>
        <v>0</v>
      </c>
    </row>
    <row r="187" spans="1:4" s="25" customFormat="1" ht="39" customHeight="1" hidden="1">
      <c r="A187" s="83" t="s">
        <v>15</v>
      </c>
      <c r="B187" s="80"/>
      <c r="C187" s="81"/>
      <c r="D187" s="55"/>
    </row>
    <row r="188" spans="1:4" s="25" customFormat="1" ht="38.25" customHeight="1" hidden="1">
      <c r="A188" s="83"/>
      <c r="B188" s="80"/>
      <c r="C188" s="81"/>
      <c r="D188" s="55"/>
    </row>
    <row r="189" spans="1:4" s="25" customFormat="1" ht="38.25" customHeight="1" hidden="1">
      <c r="A189" s="83"/>
      <c r="B189" s="80"/>
      <c r="C189" s="81"/>
      <c r="D189" s="55"/>
    </row>
    <row r="190" spans="1:4" s="25" customFormat="1" ht="29.25" customHeight="1" hidden="1">
      <c r="A190" s="83"/>
      <c r="B190" s="80"/>
      <c r="C190" s="81"/>
      <c r="D190" s="55"/>
    </row>
    <row r="191" spans="1:6" s="25" customFormat="1" ht="27" customHeight="1" hidden="1">
      <c r="A191" s="83"/>
      <c r="B191" s="103" t="s">
        <v>84</v>
      </c>
      <c r="C191" s="103"/>
      <c r="D191" s="50">
        <f>D187+D188+D189</f>
        <v>0</v>
      </c>
      <c r="F191" s="27"/>
    </row>
    <row r="192" spans="1:4" s="25" customFormat="1" ht="27.75" customHeight="1">
      <c r="A192" s="83" t="s">
        <v>30</v>
      </c>
      <c r="B192" s="80" t="s">
        <v>119</v>
      </c>
      <c r="C192" s="81"/>
      <c r="D192" s="55">
        <v>1000</v>
      </c>
    </row>
    <row r="193" spans="1:4" s="25" customFormat="1" ht="27.75" customHeight="1">
      <c r="A193" s="83"/>
      <c r="B193" s="80" t="s">
        <v>141</v>
      </c>
      <c r="C193" s="81"/>
      <c r="D193" s="55">
        <v>380</v>
      </c>
    </row>
    <row r="194" spans="1:4" s="25" customFormat="1" ht="27" customHeight="1" hidden="1">
      <c r="A194" s="83"/>
      <c r="B194" s="82"/>
      <c r="C194" s="82"/>
      <c r="D194" s="55"/>
    </row>
    <row r="195" spans="1:6" s="25" customFormat="1" ht="21.75" customHeight="1">
      <c r="A195" s="83"/>
      <c r="B195" s="103" t="s">
        <v>84</v>
      </c>
      <c r="C195" s="103"/>
      <c r="D195" s="43">
        <f>D192+D193+D194</f>
        <v>1380</v>
      </c>
      <c r="F195" s="27"/>
    </row>
    <row r="196" spans="1:4" s="25" customFormat="1" ht="0.75" customHeight="1">
      <c r="A196" s="101" t="s">
        <v>85</v>
      </c>
      <c r="B196" s="80"/>
      <c r="C196" s="81"/>
      <c r="D196" s="55"/>
    </row>
    <row r="197" spans="1:4" s="25" customFormat="1" ht="33" customHeight="1" hidden="1">
      <c r="A197" s="99"/>
      <c r="B197" s="80"/>
      <c r="C197" s="81"/>
      <c r="D197" s="55"/>
    </row>
    <row r="198" spans="1:4" s="25" customFormat="1" ht="31.5" customHeight="1" hidden="1">
      <c r="A198" s="99"/>
      <c r="B198" s="80"/>
      <c r="C198" s="81"/>
      <c r="D198" s="55"/>
    </row>
    <row r="199" spans="1:4" s="25" customFormat="1" ht="21.75" customHeight="1" hidden="1">
      <c r="A199" s="99"/>
      <c r="B199" s="112"/>
      <c r="C199" s="112"/>
      <c r="D199" s="55"/>
    </row>
    <row r="200" spans="1:4" s="25" customFormat="1" ht="38.25" customHeight="1" hidden="1">
      <c r="A200" s="99"/>
      <c r="B200" s="112"/>
      <c r="C200" s="112"/>
      <c r="D200" s="55"/>
    </row>
    <row r="201" spans="1:4" s="25" customFormat="1" ht="20.25" customHeight="1" hidden="1">
      <c r="A201" s="99"/>
      <c r="B201" s="113"/>
      <c r="C201" s="114"/>
      <c r="D201" s="55"/>
    </row>
    <row r="202" spans="1:7" s="25" customFormat="1" ht="30.75" customHeight="1" hidden="1">
      <c r="A202" s="100"/>
      <c r="B202" s="103" t="s">
        <v>84</v>
      </c>
      <c r="C202" s="103"/>
      <c r="D202" s="50">
        <f>SUM(D196:D201)</f>
        <v>0</v>
      </c>
      <c r="G202" s="27"/>
    </row>
    <row r="203" spans="1:4" s="25" customFormat="1" ht="30.75" customHeight="1">
      <c r="A203" s="115" t="s">
        <v>60</v>
      </c>
      <c r="B203" s="80" t="s">
        <v>44</v>
      </c>
      <c r="C203" s="81"/>
      <c r="D203" s="55">
        <v>300</v>
      </c>
    </row>
    <row r="204" spans="1:4" s="25" customFormat="1" ht="24.75" customHeight="1">
      <c r="A204" s="115"/>
      <c r="B204" s="97" t="s">
        <v>148</v>
      </c>
      <c r="C204" s="98"/>
      <c r="D204" s="40">
        <v>460</v>
      </c>
    </row>
    <row r="205" spans="1:4" s="25" customFormat="1" ht="33" customHeight="1">
      <c r="A205" s="115"/>
      <c r="B205" s="97" t="s">
        <v>126</v>
      </c>
      <c r="C205" s="98"/>
      <c r="D205" s="40">
        <v>2659</v>
      </c>
    </row>
    <row r="206" spans="1:4" s="25" customFormat="1" ht="20.25" customHeight="1">
      <c r="A206" s="115"/>
      <c r="B206" s="107" t="s">
        <v>149</v>
      </c>
      <c r="C206" s="107"/>
      <c r="D206" s="40">
        <f>99885+3825</f>
        <v>103710</v>
      </c>
    </row>
    <row r="207" spans="1:4" s="25" customFormat="1" ht="30.75" customHeight="1">
      <c r="A207" s="115"/>
      <c r="B207" s="97" t="s">
        <v>160</v>
      </c>
      <c r="C207" s="98"/>
      <c r="D207" s="40">
        <v>2028</v>
      </c>
    </row>
    <row r="208" spans="1:4" s="25" customFormat="1" ht="19.5" customHeight="1">
      <c r="A208" s="115"/>
      <c r="B208" s="97" t="s">
        <v>150</v>
      </c>
      <c r="C208" s="98"/>
      <c r="D208" s="40">
        <v>4850</v>
      </c>
    </row>
    <row r="209" spans="1:11" s="25" customFormat="1" ht="19.5" customHeight="1">
      <c r="A209" s="115"/>
      <c r="B209" s="97" t="s">
        <v>151</v>
      </c>
      <c r="C209" s="98"/>
      <c r="D209" s="55">
        <v>75000</v>
      </c>
      <c r="I209" s="65"/>
      <c r="J209" s="65"/>
      <c r="K209" s="65"/>
    </row>
    <row r="210" spans="1:11" s="25" customFormat="1" ht="19.5" customHeight="1">
      <c r="A210" s="115"/>
      <c r="B210" s="108" t="s">
        <v>152</v>
      </c>
      <c r="C210" s="109"/>
      <c r="D210" s="55">
        <v>713.5</v>
      </c>
      <c r="I210" s="111"/>
      <c r="J210" s="111"/>
      <c r="K210" s="66"/>
    </row>
    <row r="211" spans="1:11" s="25" customFormat="1" ht="19.5" customHeight="1" hidden="1">
      <c r="A211" s="115"/>
      <c r="B211" s="108"/>
      <c r="C211" s="109"/>
      <c r="D211" s="55"/>
      <c r="I211" s="60"/>
      <c r="J211" s="60"/>
      <c r="K211" s="66"/>
    </row>
    <row r="212" spans="1:4" s="25" customFormat="1" ht="24.75" customHeight="1" hidden="1">
      <c r="A212" s="115"/>
      <c r="B212" s="108"/>
      <c r="C212" s="109"/>
      <c r="D212" s="55"/>
    </row>
    <row r="213" spans="1:7" s="25" customFormat="1" ht="24.75" customHeight="1">
      <c r="A213" s="116"/>
      <c r="B213" s="110" t="s">
        <v>84</v>
      </c>
      <c r="C213" s="110"/>
      <c r="D213" s="50">
        <f>SUM(D203:D212)</f>
        <v>189720.5</v>
      </c>
      <c r="F213" s="27"/>
      <c r="G213" s="27"/>
    </row>
    <row r="214" spans="1:4" s="25" customFormat="1" ht="32.25" customHeight="1" hidden="1">
      <c r="A214" s="83" t="s">
        <v>18</v>
      </c>
      <c r="B214" s="80"/>
      <c r="C214" s="81"/>
      <c r="D214" s="55"/>
    </row>
    <row r="215" spans="1:4" s="25" customFormat="1" ht="32.25" customHeight="1" hidden="1">
      <c r="A215" s="83"/>
      <c r="B215" s="80"/>
      <c r="C215" s="81"/>
      <c r="D215" s="55"/>
    </row>
    <row r="216" spans="1:4" s="25" customFormat="1" ht="30.75" customHeight="1" hidden="1">
      <c r="A216" s="83"/>
      <c r="B216" s="80"/>
      <c r="C216" s="81"/>
      <c r="D216" s="55"/>
    </row>
    <row r="217" spans="1:4" s="25" customFormat="1" ht="30.75" customHeight="1" hidden="1">
      <c r="A217" s="83"/>
      <c r="B217" s="80"/>
      <c r="C217" s="81"/>
      <c r="D217" s="55"/>
    </row>
    <row r="218" spans="1:4" s="25" customFormat="1" ht="27.75" customHeight="1" hidden="1">
      <c r="A218" s="83"/>
      <c r="B218" s="103" t="s">
        <v>84</v>
      </c>
      <c r="C218" s="103"/>
      <c r="D218" s="50">
        <f>SUM(D214:D217)</f>
        <v>0</v>
      </c>
    </row>
    <row r="219" spans="1:4" s="25" customFormat="1" ht="28.5" customHeight="1">
      <c r="A219" s="101" t="s">
        <v>31</v>
      </c>
      <c r="B219" s="80" t="s">
        <v>136</v>
      </c>
      <c r="C219" s="81"/>
      <c r="D219" s="40">
        <v>1000</v>
      </c>
    </row>
    <row r="220" spans="1:4" s="25" customFormat="1" ht="27" customHeight="1" hidden="1">
      <c r="A220" s="99"/>
      <c r="B220" s="82"/>
      <c r="C220" s="82"/>
      <c r="D220" s="55"/>
    </row>
    <row r="221" spans="1:4" s="25" customFormat="1" ht="32.25" customHeight="1" hidden="1">
      <c r="A221" s="99"/>
      <c r="B221" s="80"/>
      <c r="C221" s="81"/>
      <c r="D221" s="55"/>
    </row>
    <row r="222" spans="1:4" s="25" customFormat="1" ht="24.75" customHeight="1" hidden="1">
      <c r="A222" s="99"/>
      <c r="B222" s="82"/>
      <c r="C222" s="82"/>
      <c r="D222" s="55"/>
    </row>
    <row r="223" spans="1:4" s="25" customFormat="1" ht="27.75" customHeight="1" hidden="1">
      <c r="A223" s="99"/>
      <c r="B223" s="80"/>
      <c r="C223" s="81"/>
      <c r="D223" s="55"/>
    </row>
    <row r="224" spans="1:8" s="25" customFormat="1" ht="24" customHeight="1">
      <c r="A224" s="100"/>
      <c r="B224" s="103" t="s">
        <v>84</v>
      </c>
      <c r="C224" s="103"/>
      <c r="D224" s="50">
        <f>SUM(D219:D223)</f>
        <v>1000</v>
      </c>
      <c r="F224" s="27"/>
      <c r="G224" s="27"/>
      <c r="H224" s="27"/>
    </row>
    <row r="225" spans="1:4" s="25" customFormat="1" ht="23.25" customHeight="1" hidden="1">
      <c r="A225" s="101" t="s">
        <v>93</v>
      </c>
      <c r="B225" s="80"/>
      <c r="C225" s="81"/>
      <c r="D225" s="55"/>
    </row>
    <row r="226" spans="1:4" s="25" customFormat="1" ht="23.25" customHeight="1" hidden="1">
      <c r="A226" s="99"/>
      <c r="B226" s="80"/>
      <c r="C226" s="81"/>
      <c r="D226" s="55"/>
    </row>
    <row r="227" spans="1:4" s="25" customFormat="1" ht="22.5" customHeight="1" hidden="1">
      <c r="A227" s="99"/>
      <c r="B227" s="82"/>
      <c r="C227" s="82"/>
      <c r="D227" s="55"/>
    </row>
    <row r="228" spans="1:4" s="25" customFormat="1" ht="25.5" customHeight="1" hidden="1">
      <c r="A228" s="99"/>
      <c r="B228" s="80"/>
      <c r="C228" s="81"/>
      <c r="D228" s="55"/>
    </row>
    <row r="229" spans="1:4" s="25" customFormat="1" ht="27.75" customHeight="1" hidden="1">
      <c r="A229" s="100"/>
      <c r="B229" s="103" t="s">
        <v>84</v>
      </c>
      <c r="C229" s="103"/>
      <c r="D229" s="50">
        <f>SUM(D225:D228)</f>
        <v>0</v>
      </c>
    </row>
    <row r="230" spans="1:6" s="25" customFormat="1" ht="30.75" customHeight="1">
      <c r="A230" s="104" t="s">
        <v>45</v>
      </c>
      <c r="B230" s="80" t="s">
        <v>134</v>
      </c>
      <c r="C230" s="81"/>
      <c r="D230" s="55">
        <f>396+3037+3659+252</f>
        <v>7344</v>
      </c>
      <c r="F230" s="27"/>
    </row>
    <row r="231" spans="1:4" s="25" customFormat="1" ht="27.75" customHeight="1">
      <c r="A231" s="105"/>
      <c r="B231" s="80" t="s">
        <v>135</v>
      </c>
      <c r="C231" s="81"/>
      <c r="D231" s="55">
        <f>5550+800</f>
        <v>6350</v>
      </c>
    </row>
    <row r="232" spans="1:4" s="25" customFormat="1" ht="28.5" customHeight="1">
      <c r="A232" s="105"/>
      <c r="B232" s="80" t="s">
        <v>137</v>
      </c>
      <c r="C232" s="81"/>
      <c r="D232" s="55">
        <v>2500</v>
      </c>
    </row>
    <row r="233" spans="1:4" s="25" customFormat="1" ht="21" customHeight="1">
      <c r="A233" s="105"/>
      <c r="B233" s="82" t="s">
        <v>138</v>
      </c>
      <c r="C233" s="82"/>
      <c r="D233" s="55">
        <v>97800</v>
      </c>
    </row>
    <row r="234" spans="1:4" s="25" customFormat="1" ht="36" customHeight="1">
      <c r="A234" s="105"/>
      <c r="B234" s="80" t="s">
        <v>139</v>
      </c>
      <c r="C234" s="81"/>
      <c r="D234" s="55">
        <v>70250</v>
      </c>
    </row>
    <row r="235" spans="1:4" s="25" customFormat="1" ht="36" customHeight="1">
      <c r="A235" s="105"/>
      <c r="B235" s="80" t="s">
        <v>140</v>
      </c>
      <c r="C235" s="81"/>
      <c r="D235" s="55">
        <v>10000</v>
      </c>
    </row>
    <row r="236" spans="1:7" s="25" customFormat="1" ht="21" customHeight="1">
      <c r="A236" s="106"/>
      <c r="B236" s="103" t="s">
        <v>84</v>
      </c>
      <c r="C236" s="103"/>
      <c r="D236" s="50">
        <f>D230+D231+D232+D233+D234+D235</f>
        <v>194244</v>
      </c>
      <c r="G236" s="27"/>
    </row>
    <row r="237" spans="1:4" s="25" customFormat="1" ht="31.5" customHeight="1">
      <c r="A237" s="101" t="s">
        <v>64</v>
      </c>
      <c r="B237" s="80" t="s">
        <v>154</v>
      </c>
      <c r="C237" s="81"/>
      <c r="D237" s="55">
        <v>73321.12</v>
      </c>
    </row>
    <row r="238" spans="1:4" s="25" customFormat="1" ht="42" customHeight="1">
      <c r="A238" s="99"/>
      <c r="B238" s="80" t="s">
        <v>155</v>
      </c>
      <c r="C238" s="81"/>
      <c r="D238" s="55">
        <v>4400</v>
      </c>
    </row>
    <row r="239" spans="1:4" s="25" customFormat="1" ht="38.25" customHeight="1">
      <c r="A239" s="99"/>
      <c r="B239" s="80" t="s">
        <v>156</v>
      </c>
      <c r="C239" s="81"/>
      <c r="D239" s="55">
        <v>370</v>
      </c>
    </row>
    <row r="240" spans="1:4" s="25" customFormat="1" ht="34.5" customHeight="1" hidden="1">
      <c r="A240" s="99"/>
      <c r="B240" s="80"/>
      <c r="C240" s="81"/>
      <c r="D240" s="55"/>
    </row>
    <row r="241" spans="1:4" s="25" customFormat="1" ht="27.75" customHeight="1" hidden="1">
      <c r="A241" s="99"/>
      <c r="B241" s="80"/>
      <c r="C241" s="81"/>
      <c r="D241" s="55"/>
    </row>
    <row r="242" spans="1:4" s="25" customFormat="1" ht="27.75" customHeight="1" hidden="1">
      <c r="A242" s="99"/>
      <c r="B242" s="82"/>
      <c r="C242" s="82"/>
      <c r="D242" s="55"/>
    </row>
    <row r="243" spans="1:4" s="25" customFormat="1" ht="17.25" customHeight="1" hidden="1">
      <c r="A243" s="99"/>
      <c r="B243" s="82"/>
      <c r="C243" s="82"/>
      <c r="D243" s="55"/>
    </row>
    <row r="244" spans="1:7" s="25" customFormat="1" ht="28.5" customHeight="1">
      <c r="A244" s="100"/>
      <c r="B244" s="103" t="s">
        <v>84</v>
      </c>
      <c r="C244" s="103"/>
      <c r="D244" s="50">
        <f>SUM(D237:D243)</f>
        <v>78091.12</v>
      </c>
      <c r="G244" s="27"/>
    </row>
    <row r="245" spans="1:5" s="25" customFormat="1" ht="39" customHeight="1" hidden="1">
      <c r="A245" s="101" t="s">
        <v>80</v>
      </c>
      <c r="B245" s="80"/>
      <c r="C245" s="81"/>
      <c r="D245" s="55"/>
      <c r="E245" s="28">
        <v>211.99</v>
      </c>
    </row>
    <row r="246" spans="1:5" s="25" customFormat="1" ht="27.75" customHeight="1" hidden="1">
      <c r="A246" s="99"/>
      <c r="B246" s="80"/>
      <c r="C246" s="81"/>
      <c r="D246" s="55"/>
      <c r="E246" s="28">
        <f>126.65+506.43</f>
        <v>633.08</v>
      </c>
    </row>
    <row r="247" spans="1:5" s="25" customFormat="1" ht="27.75" customHeight="1" hidden="1">
      <c r="A247" s="99"/>
      <c r="B247" s="80"/>
      <c r="C247" s="81"/>
      <c r="D247" s="55"/>
      <c r="E247" s="28">
        <f>300+120+682.99</f>
        <v>1102.99</v>
      </c>
    </row>
    <row r="248" spans="1:5" s="25" customFormat="1" ht="24.75" customHeight="1" hidden="1">
      <c r="A248" s="99"/>
      <c r="B248" s="80"/>
      <c r="C248" s="81"/>
      <c r="D248" s="55"/>
      <c r="E248" s="27"/>
    </row>
    <row r="249" spans="1:5" s="25" customFormat="1" ht="27.75" customHeight="1" hidden="1">
      <c r="A249" s="99"/>
      <c r="B249" s="80"/>
      <c r="C249" s="81"/>
      <c r="D249" s="55"/>
      <c r="E249" s="27"/>
    </row>
    <row r="250" spans="1:4" s="25" customFormat="1" ht="27" customHeight="1" hidden="1">
      <c r="A250" s="100"/>
      <c r="B250" s="93" t="s">
        <v>84</v>
      </c>
      <c r="C250" s="94"/>
      <c r="D250" s="50">
        <f>SUM(D245:D249)</f>
        <v>0</v>
      </c>
    </row>
    <row r="251" spans="1:4" s="25" customFormat="1" ht="27" customHeight="1" hidden="1">
      <c r="A251" s="101" t="s">
        <v>87</v>
      </c>
      <c r="B251" s="80"/>
      <c r="C251" s="81"/>
      <c r="D251" s="55"/>
    </row>
    <row r="252" spans="1:4" s="25" customFormat="1" ht="41.25" customHeight="1" hidden="1">
      <c r="A252" s="99"/>
      <c r="B252" s="80"/>
      <c r="C252" s="81"/>
      <c r="D252" s="55"/>
    </row>
    <row r="253" spans="1:4" s="25" customFormat="1" ht="31.5" customHeight="1" hidden="1">
      <c r="A253" s="99"/>
      <c r="B253" s="80"/>
      <c r="C253" s="81"/>
      <c r="D253" s="55"/>
    </row>
    <row r="254" spans="1:4" s="25" customFormat="1" ht="34.5" customHeight="1" hidden="1">
      <c r="A254" s="99"/>
      <c r="B254" s="82"/>
      <c r="C254" s="82"/>
      <c r="D254" s="55"/>
    </row>
    <row r="255" spans="1:4" s="25" customFormat="1" ht="0" customHeight="1" hidden="1">
      <c r="A255" s="99"/>
      <c r="B255" s="82"/>
      <c r="C255" s="82"/>
      <c r="D255" s="55"/>
    </row>
    <row r="256" spans="1:4" s="25" customFormat="1" ht="28.5" customHeight="1" hidden="1">
      <c r="A256" s="100"/>
      <c r="B256" s="93" t="s">
        <v>84</v>
      </c>
      <c r="C256" s="94"/>
      <c r="D256" s="50">
        <f>SUM(D251:D255)</f>
        <v>0</v>
      </c>
    </row>
    <row r="257" spans="1:4" s="25" customFormat="1" ht="32.25" customHeight="1">
      <c r="A257" s="101" t="s">
        <v>0</v>
      </c>
      <c r="B257" s="80" t="s">
        <v>133</v>
      </c>
      <c r="C257" s="81"/>
      <c r="D257" s="55">
        <v>1190</v>
      </c>
    </row>
    <row r="258" spans="1:4" s="25" customFormat="1" ht="27.75" customHeight="1" hidden="1">
      <c r="A258" s="99"/>
      <c r="B258" s="80"/>
      <c r="C258" s="81"/>
      <c r="D258" s="55"/>
    </row>
    <row r="259" spans="1:4" s="25" customFormat="1" ht="27.75" customHeight="1" hidden="1">
      <c r="A259" s="99"/>
      <c r="B259" s="80"/>
      <c r="C259" s="81"/>
      <c r="D259" s="55"/>
    </row>
    <row r="260" spans="1:4" s="25" customFormat="1" ht="33" customHeight="1" hidden="1">
      <c r="A260" s="99"/>
      <c r="B260" s="80"/>
      <c r="C260" s="81"/>
      <c r="D260" s="55"/>
    </row>
    <row r="261" spans="1:4" s="25" customFormat="1" ht="35.25" customHeight="1" hidden="1">
      <c r="A261" s="99"/>
      <c r="B261" s="80"/>
      <c r="C261" s="102"/>
      <c r="D261" s="55"/>
    </row>
    <row r="262" spans="1:4" s="25" customFormat="1" ht="33" customHeight="1">
      <c r="A262" s="100"/>
      <c r="B262" s="93" t="s">
        <v>84</v>
      </c>
      <c r="C262" s="94"/>
      <c r="D262" s="50">
        <f>SUM(D257:D261)</f>
        <v>1190</v>
      </c>
    </row>
    <row r="263" spans="1:4" s="25" customFormat="1" ht="34.5" customHeight="1">
      <c r="A263" s="99" t="s">
        <v>58</v>
      </c>
      <c r="B263" s="97" t="s">
        <v>153</v>
      </c>
      <c r="C263" s="98"/>
      <c r="D263" s="55">
        <v>960</v>
      </c>
    </row>
    <row r="264" spans="1:4" s="25" customFormat="1" ht="36" customHeight="1" hidden="1">
      <c r="A264" s="99"/>
      <c r="B264" s="80"/>
      <c r="C264" s="81"/>
      <c r="D264" s="55"/>
    </row>
    <row r="265" spans="1:4" s="25" customFormat="1" ht="36.75" customHeight="1" hidden="1">
      <c r="A265" s="99"/>
      <c r="B265" s="80"/>
      <c r="C265" s="81"/>
      <c r="D265" s="55"/>
    </row>
    <row r="266" spans="1:6" s="25" customFormat="1" ht="27.75" customHeight="1">
      <c r="A266" s="100"/>
      <c r="B266" s="93" t="s">
        <v>84</v>
      </c>
      <c r="C266" s="94"/>
      <c r="D266" s="50">
        <f>SUM(D263:D265)</f>
        <v>960</v>
      </c>
      <c r="F266" s="27"/>
    </row>
    <row r="267" spans="1:4" s="25" customFormat="1" ht="37.5" customHeight="1">
      <c r="A267" s="95" t="s">
        <v>12</v>
      </c>
      <c r="B267" s="97" t="s">
        <v>161</v>
      </c>
      <c r="C267" s="98"/>
      <c r="D267" s="70">
        <v>139920</v>
      </c>
    </row>
    <row r="268" spans="1:4" s="25" customFormat="1" ht="37.5" customHeight="1">
      <c r="A268" s="96"/>
      <c r="B268" s="97" t="s">
        <v>162</v>
      </c>
      <c r="C268" s="98"/>
      <c r="D268" s="71">
        <v>44856</v>
      </c>
    </row>
    <row r="269" spans="1:4" s="25" customFormat="1" ht="38.25" customHeight="1">
      <c r="A269" s="96"/>
      <c r="B269" s="97" t="s">
        <v>163</v>
      </c>
      <c r="C269" s="98"/>
      <c r="D269" s="71">
        <v>37000</v>
      </c>
    </row>
    <row r="270" spans="1:4" s="25" customFormat="1" ht="41.25" customHeight="1">
      <c r="A270" s="96"/>
      <c r="B270" s="80" t="s">
        <v>164</v>
      </c>
      <c r="C270" s="81"/>
      <c r="D270" s="71">
        <v>61396.16</v>
      </c>
    </row>
    <row r="271" spans="1:4" s="25" customFormat="1" ht="39" customHeight="1">
      <c r="A271" s="96"/>
      <c r="B271" s="97" t="s">
        <v>128</v>
      </c>
      <c r="C271" s="98"/>
      <c r="D271" s="71">
        <v>42376.8</v>
      </c>
    </row>
    <row r="272" spans="1:4" s="25" customFormat="1" ht="36" customHeight="1">
      <c r="A272" s="96"/>
      <c r="B272" s="97" t="s">
        <v>165</v>
      </c>
      <c r="C272" s="98"/>
      <c r="D272" s="71">
        <v>20984</v>
      </c>
    </row>
    <row r="273" spans="1:4" s="25" customFormat="1" ht="36" customHeight="1">
      <c r="A273" s="76"/>
      <c r="B273" s="91" t="s">
        <v>166</v>
      </c>
      <c r="C273" s="92"/>
      <c r="D273" s="71">
        <v>1342620.36</v>
      </c>
    </row>
    <row r="274" spans="1:4" s="25" customFormat="1" ht="36" customHeight="1">
      <c r="A274" s="76"/>
      <c r="B274" s="91" t="s">
        <v>167</v>
      </c>
      <c r="C274" s="92"/>
      <c r="D274" s="71">
        <v>111859</v>
      </c>
    </row>
    <row r="275" spans="1:4" s="25" customFormat="1" ht="36" customHeight="1">
      <c r="A275" s="76"/>
      <c r="B275" s="91" t="s">
        <v>168</v>
      </c>
      <c r="C275" s="92"/>
      <c r="D275" s="71">
        <v>20000</v>
      </c>
    </row>
    <row r="276" spans="1:4" s="25" customFormat="1" ht="36" customHeight="1">
      <c r="A276" s="76"/>
      <c r="B276" s="91" t="s">
        <v>169</v>
      </c>
      <c r="C276" s="92"/>
      <c r="D276" s="71">
        <v>154690.44</v>
      </c>
    </row>
    <row r="277" spans="1:4" s="25" customFormat="1" ht="36" customHeight="1">
      <c r="A277" s="76"/>
      <c r="B277" s="91" t="s">
        <v>170</v>
      </c>
      <c r="C277" s="92"/>
      <c r="D277" s="71">
        <v>4175097</v>
      </c>
    </row>
    <row r="278" spans="1:6" s="25" customFormat="1" ht="28.5" customHeight="1">
      <c r="A278" s="32"/>
      <c r="B278" s="93" t="s">
        <v>84</v>
      </c>
      <c r="C278" s="94"/>
      <c r="D278" s="50">
        <f>SUM(D267:D277)</f>
        <v>6150799.76</v>
      </c>
      <c r="F278" s="27"/>
    </row>
    <row r="279" spans="1:8" s="25" customFormat="1" ht="27.75" customHeight="1">
      <c r="A279" s="21"/>
      <c r="B279" s="88" t="s">
        <v>19</v>
      </c>
      <c r="C279" s="89"/>
      <c r="D279" s="43">
        <f>D160+D16</f>
        <v>7564657.12</v>
      </c>
      <c r="E279" s="26"/>
      <c r="F279" s="27"/>
      <c r="G279" s="27"/>
      <c r="H279" s="27"/>
    </row>
    <row r="280" spans="1:7" s="25" customFormat="1" ht="30.75" customHeight="1">
      <c r="A280" s="21"/>
      <c r="B280" s="90" t="s">
        <v>57</v>
      </c>
      <c r="C280" s="90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3"/>
      <c r="B281" s="84"/>
      <c r="C281" s="79"/>
      <c r="D281" s="72"/>
      <c r="E281" s="26"/>
      <c r="G281" s="27"/>
    </row>
    <row r="282" spans="1:5" s="25" customFormat="1" ht="36.75" customHeight="1" hidden="1">
      <c r="A282" s="83"/>
      <c r="B282" s="82"/>
      <c r="C282" s="82"/>
      <c r="D282" s="55"/>
      <c r="E282" s="26"/>
    </row>
    <row r="283" spans="1:5" s="25" customFormat="1" ht="31.5" customHeight="1" hidden="1">
      <c r="A283" s="83"/>
      <c r="B283" s="82"/>
      <c r="C283" s="82"/>
      <c r="D283" s="55"/>
      <c r="E283" s="37"/>
    </row>
    <row r="284" spans="1:5" s="25" customFormat="1" ht="30.75" customHeight="1" hidden="1">
      <c r="A284" s="83"/>
      <c r="B284" s="82"/>
      <c r="C284" s="82"/>
      <c r="D284" s="55"/>
      <c r="E284" s="37"/>
    </row>
    <row r="285" spans="1:5" s="25" customFormat="1" ht="28.5" customHeight="1" hidden="1">
      <c r="A285" s="83"/>
      <c r="B285" s="82"/>
      <c r="C285" s="82"/>
      <c r="D285" s="55"/>
      <c r="E285" s="37"/>
    </row>
    <row r="286" spans="1:7" s="25" customFormat="1" ht="27.75" customHeight="1">
      <c r="A286" s="83"/>
      <c r="B286" s="83" t="s">
        <v>86</v>
      </c>
      <c r="C286" s="83"/>
      <c r="D286" s="43">
        <f>D279+D280</f>
        <v>7564657.12</v>
      </c>
      <c r="F286" s="27"/>
      <c r="G286" s="27"/>
    </row>
    <row r="287" spans="1:7" s="25" customFormat="1" ht="36" customHeight="1" hidden="1">
      <c r="A287" s="83"/>
      <c r="B287" s="84"/>
      <c r="C287" s="79"/>
      <c r="D287" s="73"/>
      <c r="G287" s="27"/>
    </row>
    <row r="288" spans="1:4" s="25" customFormat="1" ht="20.25" customHeight="1" hidden="1">
      <c r="A288" s="83"/>
      <c r="B288" s="82"/>
      <c r="C288" s="82"/>
      <c r="D288" s="55"/>
    </row>
    <row r="289" spans="1:4" s="36" customFormat="1" ht="25.5" customHeight="1">
      <c r="A289" s="35"/>
      <c r="B289" s="85" t="s">
        <v>88</v>
      </c>
      <c r="C289" s="86"/>
      <c r="D289" s="51" t="e">
        <f>D14-D279-D280</f>
        <v>#REF!</v>
      </c>
    </row>
    <row r="290" spans="2:4" s="25" customFormat="1" ht="20.25" customHeight="1">
      <c r="B290" s="87"/>
      <c r="C290" s="87"/>
      <c r="D290" s="74"/>
    </row>
    <row r="291" spans="1:5" s="25" customFormat="1" ht="24" customHeight="1">
      <c r="A291" s="32"/>
      <c r="B291" s="78" t="s">
        <v>81</v>
      </c>
      <c r="C291" s="79"/>
      <c r="D291" s="43">
        <f>SUM(D292:E294)</f>
        <v>0</v>
      </c>
      <c r="E291" s="26"/>
    </row>
    <row r="292" spans="1:5" s="25" customFormat="1" ht="43.5" customHeight="1" hidden="1">
      <c r="A292" s="21" t="s">
        <v>60</v>
      </c>
      <c r="B292" s="80"/>
      <c r="C292" s="81"/>
      <c r="D292" s="28"/>
      <c r="E292" s="27"/>
    </row>
    <row r="293" spans="1:8" s="29" customFormat="1" ht="45.75" customHeight="1" hidden="1">
      <c r="A293" s="21"/>
      <c r="B293" s="80"/>
      <c r="C293" s="81"/>
      <c r="D293" s="28"/>
      <c r="F293" s="22"/>
      <c r="G293" s="22"/>
      <c r="H293" s="22"/>
    </row>
    <row r="294" spans="1:4" ht="39" customHeight="1" hidden="1">
      <c r="A294" s="21"/>
      <c r="B294" s="80"/>
      <c r="C294" s="81"/>
      <c r="D294" s="55"/>
    </row>
    <row r="295" ht="18.75" hidden="1"/>
  </sheetData>
  <sheetProtection password="CE3A" sheet="1"/>
  <mergeCells count="194"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5:A250"/>
    <mergeCell ref="B245:C245"/>
    <mergeCell ref="B246:C246"/>
    <mergeCell ref="B247:C247"/>
    <mergeCell ref="B248:C248"/>
    <mergeCell ref="B249:C249"/>
    <mergeCell ref="B250:C250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A214:A218"/>
    <mergeCell ref="B214:C214"/>
    <mergeCell ref="B215:C215"/>
    <mergeCell ref="B216:C216"/>
    <mergeCell ref="B217:C217"/>
    <mergeCell ref="B218:C218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55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2023-09-12T06:00:30Z</dcterms:modified>
  <cp:category/>
  <cp:version/>
  <cp:contentType/>
  <cp:contentStatus/>
</cp:coreProperties>
</file>