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'2022'!$A$1:$J$151</definedName>
  </definedNames>
  <calcPr fullCalcOnLoad="1"/>
</workbook>
</file>

<file path=xl/sharedStrings.xml><?xml version="1.0" encoding="utf-8"?>
<sst xmlns="http://schemas.openxmlformats.org/spreadsheetml/2006/main" count="164" uniqueCount="156">
  <si>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</si>
  <si>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</si>
  <si>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</si>
  <si>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</si>
  <si>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</si>
  <si>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</si>
  <si>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</si>
  <si>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</si>
  <si>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</si>
  <si>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</si>
  <si>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</si>
  <si>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</si>
  <si>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</si>
  <si>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</si>
  <si>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</si>
  <si>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</si>
  <si>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</si>
  <si>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</si>
  <si>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</si>
  <si>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</si>
  <si>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</si>
  <si>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</si>
  <si>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</si>
  <si>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</si>
  <si>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</si>
  <si>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</si>
  <si>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</si>
  <si>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</si>
  <si>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</si>
  <si>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</si>
  <si>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</si>
  <si>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</si>
  <si>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</si>
  <si>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</si>
  <si>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</si>
  <si>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</si>
  <si>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>Затверджений  план на 2022р.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</si>
  <si>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</si>
  <si>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</si>
  <si>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</si>
  <si>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</si>
  <si>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</si>
  <si>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</si>
  <si>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</si>
  <si>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</si>
  <si>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</si>
  <si>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</si>
  <si>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</si>
  <si>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</si>
  <si>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</si>
  <si>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</si>
  <si>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</si>
  <si>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</si>
  <si>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</si>
  <si>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</si>
  <si>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</si>
  <si>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</si>
  <si>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</si>
  <si>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</si>
  <si>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</si>
  <si>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</si>
  <si>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</si>
  <si>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</si>
  <si>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</si>
  <si>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</si>
  <si>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</si>
  <si>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</si>
  <si>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</si>
  <si>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</si>
  <si>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</si>
  <si>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</si>
  <si>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</si>
  <si>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</si>
  <si>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</si>
  <si>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</si>
  <si>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</si>
  <si>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</si>
  <si>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</si>
  <si>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</si>
  <si>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</si>
  <si>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</si>
  <si>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</si>
  <si>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</si>
  <si>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</si>
  <si>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</si>
  <si>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</si>
  <si>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</si>
  <si>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</si>
  <si>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</si>
  <si>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</si>
  <si>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</si>
  <si>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</si>
  <si>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</si>
  <si>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</si>
  <si>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</si>
  <si>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</si>
  <si>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</si>
  <si>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</si>
  <si>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</si>
  <si>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</si>
  <si>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</si>
  <si>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</si>
  <si>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</si>
  <si>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</si>
  <si>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</si>
  <si>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</si>
  <si>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</si>
  <si>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</si>
  <si>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</si>
  <si>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</si>
  <si>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</si>
  <si>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</si>
  <si>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</si>
  <si>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</si>
  <si>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</si>
  <si>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</si>
  <si>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</si>
  <si>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</si>
  <si>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</si>
  <si>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</si>
  <si>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</si>
  <si>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</si>
  <si>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</si>
  <si>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</si>
  <si>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</si>
  <si>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</si>
  <si>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</si>
  <si>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</si>
  <si>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</si>
  <si>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</si>
  <si>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</si>
  <si>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</si>
  <si>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</si>
  <si>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</si>
  <si>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</si>
  <si>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</si>
  <si>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</si>
  <si>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</si>
  <si>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0611041 </t>
    </r>
    <r>
      <rPr>
        <sz val="14"/>
        <rFont val="Times New Roman"/>
        <family val="1"/>
      </rPr>
      <t>Надання загальної середньої освіти закладами загальної середньої освіти</t>
    </r>
  </si>
  <si>
    <r>
      <t xml:space="preserve">0611154 </t>
    </r>
    <r>
      <rPr>
        <sz val="14"/>
        <rFont val="Times New Roman"/>
        <family val="1"/>
      </rPr>
  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  </r>
  </si>
  <si>
    <r>
      <t xml:space="preserve">1217325 </t>
    </r>
    <r>
      <rPr>
        <sz val="14"/>
        <rFont val="Times New Roman"/>
        <family val="1"/>
      </rPr>
      <t xml:space="preserve">Будівництво споруд, установ та закладів фізичної культури і спорту
</t>
    </r>
  </si>
  <si>
    <r>
      <t xml:space="preserve">02,1218110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</si>
  <si>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 xml:space="preserve"> 3719800 </t>
    </r>
    <r>
      <rPr>
        <b/>
        <sz val="11"/>
        <rFont val="Times New Roman"/>
        <family val="1"/>
      </rPr>
      <t>Субвенція з місцевого бюджетудерж.на виконання програмсоціально-економічного розвитку регіонів</t>
    </r>
  </si>
  <si>
    <r>
      <t>0213123</t>
    </r>
    <r>
      <rPr>
        <sz val="14"/>
        <rFont val="Times New Roman"/>
        <family val="1"/>
      </rPr>
      <t xml:space="preserve"> Заходи державної політики з питань сім’ї</t>
    </r>
  </si>
  <si>
    <r>
      <rPr>
        <b/>
        <sz val="14"/>
        <rFont val="Times New Roman"/>
        <family val="1"/>
      </rPr>
      <t>0218240</t>
    </r>
    <r>
      <rPr>
        <sz val="14"/>
        <rFont val="Times New Roman"/>
        <family val="1"/>
      </rPr>
      <t>Заходи та роботи з територіальної оборони</t>
    </r>
  </si>
  <si>
    <t>3718710 Резервний фонд</t>
  </si>
  <si>
    <t>Зведення</t>
  </si>
  <si>
    <r>
      <t>0217322</t>
    </r>
    <r>
      <rPr>
        <sz val="14"/>
        <rFont val="Times New Roman"/>
        <family val="1"/>
      </rPr>
      <t xml:space="preserve"> Будівництво споруд, устьанов та закладів охорони здоров’я</t>
    </r>
  </si>
  <si>
    <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</si>
  <si>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rPr>
        <b/>
        <sz val="14"/>
        <rFont val="Times New Roman"/>
        <family val="1"/>
      </rPr>
      <t>02,1218240</t>
    </r>
    <r>
      <rPr>
        <sz val="14"/>
        <rFont val="Times New Roman"/>
        <family val="1"/>
      </rPr>
      <t>Заходи та роботи з територіальної оборони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</si>
  <si>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</si>
  <si>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9 місяців 2022 рік</t>
  </si>
  <si>
    <t xml:space="preserve">План на 01.10.2022    </t>
  </si>
  <si>
    <t>Касові видатки на 01.10.2022</t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</si>
  <si>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</si>
  <si>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813121 </t>
    </r>
    <r>
      <rPr>
        <sz val="14"/>
        <rFont val="Times New Roman"/>
        <family val="1"/>
      </rPr>
      <t>Утримання та забезпечення діяльності центрів соціальних служб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</si>
</sst>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5"/>
  <sheetViews>
    <sheetView tabSelected="1" view="pageBreakPreview" zoomScale="66" zoomScaleNormal="107" zoomScaleSheetLayoutView="66" zoomScalePageLayoutView="0" workbookViewId="0" topLeftCell="A1">
      <pane xSplit="1" ySplit="5" topLeftCell="B14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63" sqref="K163"/>
    </sheetView>
  </sheetViews>
  <sheetFormatPr defaultColWidth="9.125" defaultRowHeight="12.75"/>
  <cols>
    <col min="1" max="1" width="32.00390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20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3.25390625" style="1" customWidth="1"/>
    <col min="11" max="16384" width="9.125" style="1" customWidth="1"/>
  </cols>
  <sheetData>
    <row r="1" spans="1:10" s="5" customFormat="1" ht="25.5" customHeight="1">
      <c r="A1" s="125" t="s">
        <v>146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6" customFormat="1" ht="42" customHeight="1">
      <c r="A2" s="128" t="s">
        <v>151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8" customFormat="1" ht="44.25" customHeight="1">
      <c r="A3" s="130"/>
      <c r="B3" s="132" t="s">
        <v>36</v>
      </c>
      <c r="C3" s="132" t="s">
        <v>32</v>
      </c>
      <c r="D3" s="134" t="s">
        <v>152</v>
      </c>
      <c r="E3" s="136" t="s">
        <v>153</v>
      </c>
      <c r="F3" s="126" t="s">
        <v>0</v>
      </c>
      <c r="G3" s="127"/>
      <c r="H3" s="7" t="s">
        <v>1</v>
      </c>
      <c r="I3" s="126" t="s">
        <v>2</v>
      </c>
      <c r="J3" s="127"/>
    </row>
    <row r="4" spans="1:10" s="8" customFormat="1" ht="32.25" customHeight="1">
      <c r="A4" s="131"/>
      <c r="B4" s="133"/>
      <c r="C4" s="133"/>
      <c r="D4" s="135"/>
      <c r="E4" s="137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82711791</v>
      </c>
      <c r="D6" s="36">
        <f>D7+D16</f>
        <v>69237657</v>
      </c>
      <c r="E6" s="36">
        <f>E7+E16</f>
        <v>57228906.53</v>
      </c>
      <c r="F6" s="37">
        <f aca="true" t="shared" si="0" ref="F6:F72">E6-D6</f>
        <v>-12008750.469999999</v>
      </c>
      <c r="G6" s="38">
        <f aca="true" t="shared" si="1" ref="G6:G72">E6/D6</f>
        <v>0.8265575267805495</v>
      </c>
      <c r="H6" s="39" t="e">
        <f>E6-#REF!</f>
        <v>#REF!</v>
      </c>
      <c r="I6" s="40">
        <f aca="true" t="shared" si="2" ref="I6:I72">E6-C6</f>
        <v>-25482884.47</v>
      </c>
      <c r="J6" s="41">
        <f aca="true" t="shared" si="3" ref="J6:J72">E6/C6</f>
        <v>0.6919074758035405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79364964</v>
      </c>
      <c r="D7" s="43">
        <f>D8+D15+D11+D9+D12+D13+D10+D14</f>
        <v>66100880</v>
      </c>
      <c r="E7" s="43">
        <f>E8+E15+E11+E9+E12+E13+E10+E14</f>
        <v>55990808.68</v>
      </c>
      <c r="F7" s="43">
        <f t="shared" si="0"/>
        <v>-10110071.32</v>
      </c>
      <c r="G7" s="44">
        <f t="shared" si="1"/>
        <v>0.8470508816221509</v>
      </c>
      <c r="H7" s="45" t="e">
        <f>E7-#REF!</f>
        <v>#REF!</v>
      </c>
      <c r="I7" s="46">
        <f t="shared" si="2"/>
        <v>-23374155.32</v>
      </c>
      <c r="J7" s="47">
        <f t="shared" si="3"/>
        <v>0.7054852148613083</v>
      </c>
    </row>
    <row r="8" spans="1:10" s="17" customFormat="1" ht="23.25" customHeight="1">
      <c r="A8" s="48" t="s">
        <v>37</v>
      </c>
      <c r="B8" s="49">
        <v>32442025</v>
      </c>
      <c r="C8" s="50">
        <v>36696752</v>
      </c>
      <c r="D8" s="51">
        <v>29666265</v>
      </c>
      <c r="E8" s="52">
        <v>24962711.24</v>
      </c>
      <c r="F8" s="53">
        <f t="shared" si="0"/>
        <v>-4703553.760000002</v>
      </c>
      <c r="G8" s="54">
        <f t="shared" si="1"/>
        <v>0.8414510973996895</v>
      </c>
      <c r="H8" s="55" t="e">
        <f>E8-#REF!</f>
        <v>#REF!</v>
      </c>
      <c r="I8" s="56">
        <f t="shared" si="2"/>
        <v>-11734040.760000002</v>
      </c>
      <c r="J8" s="57">
        <f t="shared" si="3"/>
        <v>0.6802430700133897</v>
      </c>
    </row>
    <row r="9" spans="1:10" s="17" customFormat="1" ht="23.25" customHeight="1">
      <c r="A9" s="48" t="s">
        <v>38</v>
      </c>
      <c r="B9" s="49">
        <v>2406850</v>
      </c>
      <c r="C9" s="50">
        <v>2531850</v>
      </c>
      <c r="D9" s="58">
        <v>2004810</v>
      </c>
      <c r="E9" s="59">
        <v>1634998.56</v>
      </c>
      <c r="F9" s="53">
        <f t="shared" si="0"/>
        <v>-369811.43999999994</v>
      </c>
      <c r="G9" s="54">
        <f t="shared" si="1"/>
        <v>0.8155379113232676</v>
      </c>
      <c r="H9" s="55" t="e">
        <f>E9-#REF!</f>
        <v>#REF!</v>
      </c>
      <c r="I9" s="56">
        <f t="shared" si="2"/>
        <v>-896851.44</v>
      </c>
      <c r="J9" s="57">
        <f t="shared" si="3"/>
        <v>0.6457722850879791</v>
      </c>
    </row>
    <row r="10" spans="1:10" s="17" customFormat="1" ht="23.25" customHeight="1">
      <c r="A10" s="48" t="s">
        <v>39</v>
      </c>
      <c r="B10" s="49">
        <v>17890000</v>
      </c>
      <c r="C10" s="50">
        <v>17890000</v>
      </c>
      <c r="D10" s="60">
        <v>16538445</v>
      </c>
      <c r="E10" s="61">
        <v>14163982.36</v>
      </c>
      <c r="F10" s="53">
        <f t="shared" si="0"/>
        <v>-2374462.6400000006</v>
      </c>
      <c r="G10" s="54">
        <f t="shared" si="1"/>
        <v>0.8564276967997898</v>
      </c>
      <c r="H10" s="55" t="e">
        <f>E10-#REF!</f>
        <v>#REF!</v>
      </c>
      <c r="I10" s="56">
        <f t="shared" si="2"/>
        <v>-3726017.6400000006</v>
      </c>
      <c r="J10" s="57">
        <f t="shared" si="3"/>
        <v>0.7917262358859698</v>
      </c>
    </row>
    <row r="11" spans="1:10" s="17" customFormat="1" ht="23.25" customHeight="1">
      <c r="A11" s="48" t="s">
        <v>40</v>
      </c>
      <c r="B11" s="49">
        <v>2255300</v>
      </c>
      <c r="C11" s="50">
        <v>2255300</v>
      </c>
      <c r="D11" s="62">
        <v>1729010</v>
      </c>
      <c r="E11" s="63">
        <v>1451588.49</v>
      </c>
      <c r="F11" s="53">
        <f t="shared" si="0"/>
        <v>-277421.51</v>
      </c>
      <c r="G11" s="54">
        <f t="shared" si="1"/>
        <v>0.8395489268425284</v>
      </c>
      <c r="H11" s="55" t="e">
        <f>E11-#REF!</f>
        <v>#REF!</v>
      </c>
      <c r="I11" s="56">
        <f t="shared" si="2"/>
        <v>-803711.51</v>
      </c>
      <c r="J11" s="57">
        <f t="shared" si="3"/>
        <v>0.6436343235933135</v>
      </c>
    </row>
    <row r="12" spans="1:10" s="17" customFormat="1" ht="35.25" customHeight="1">
      <c r="A12" s="48" t="s">
        <v>41</v>
      </c>
      <c r="B12" s="49">
        <v>1480700</v>
      </c>
      <c r="C12" s="50">
        <v>1480700</v>
      </c>
      <c r="D12" s="64">
        <v>1211240</v>
      </c>
      <c r="E12" s="65">
        <v>1128345.68</v>
      </c>
      <c r="F12" s="53">
        <f t="shared" si="0"/>
        <v>-82894.32000000007</v>
      </c>
      <c r="G12" s="54">
        <f t="shared" si="1"/>
        <v>0.9315624318879825</v>
      </c>
      <c r="H12" s="55" t="e">
        <f>E12-#REF!</f>
        <v>#REF!</v>
      </c>
      <c r="I12" s="56">
        <f t="shared" si="2"/>
        <v>-352354.32000000007</v>
      </c>
      <c r="J12" s="57">
        <f t="shared" si="3"/>
        <v>0.762035307624772</v>
      </c>
    </row>
    <row r="13" spans="1:10" s="17" customFormat="1" ht="23.25" customHeight="1">
      <c r="A13" s="48" t="s">
        <v>42</v>
      </c>
      <c r="B13" s="49">
        <v>6646480</v>
      </c>
      <c r="C13" s="50">
        <v>6735480</v>
      </c>
      <c r="D13" s="66">
        <v>5382814</v>
      </c>
      <c r="E13" s="67">
        <v>4706134.03</v>
      </c>
      <c r="F13" s="53">
        <f t="shared" si="0"/>
        <v>-676679.9699999997</v>
      </c>
      <c r="G13" s="54">
        <f t="shared" si="1"/>
        <v>0.8742888069325822</v>
      </c>
      <c r="H13" s="55" t="e">
        <f>E13-#REF!</f>
        <v>#REF!</v>
      </c>
      <c r="I13" s="56">
        <f t="shared" si="2"/>
        <v>-2029345.9699999997</v>
      </c>
      <c r="J13" s="57">
        <f t="shared" si="3"/>
        <v>0.6987080401099848</v>
      </c>
    </row>
    <row r="14" spans="1:10" s="17" customFormat="1" ht="36" customHeight="1">
      <c r="A14" s="48" t="s">
        <v>43</v>
      </c>
      <c r="B14" s="49">
        <v>4310000</v>
      </c>
      <c r="C14" s="50">
        <v>4340000</v>
      </c>
      <c r="D14" s="66">
        <v>3551214</v>
      </c>
      <c r="E14" s="67">
        <v>2552676.06</v>
      </c>
      <c r="F14" s="53">
        <f t="shared" si="0"/>
        <v>-998537.94</v>
      </c>
      <c r="G14" s="54">
        <f t="shared" si="1"/>
        <v>0.718817863412343</v>
      </c>
      <c r="H14" s="55" t="e">
        <f>E14-#REF!</f>
        <v>#REF!</v>
      </c>
      <c r="I14" s="56">
        <f t="shared" si="2"/>
        <v>-1787323.94</v>
      </c>
      <c r="J14" s="57">
        <f t="shared" si="3"/>
        <v>0.5881742073732719</v>
      </c>
    </row>
    <row r="15" spans="1:10" s="17" customFormat="1" ht="23.25" customHeight="1">
      <c r="A15" s="48" t="s">
        <v>44</v>
      </c>
      <c r="B15" s="49">
        <v>6784882</v>
      </c>
      <c r="C15" s="50">
        <v>7434882</v>
      </c>
      <c r="D15" s="68">
        <v>6017082</v>
      </c>
      <c r="E15" s="69">
        <v>5390372.26</v>
      </c>
      <c r="F15" s="53">
        <f t="shared" si="0"/>
        <v>-626709.7400000002</v>
      </c>
      <c r="G15" s="54">
        <f t="shared" si="1"/>
        <v>0.8958449062186621</v>
      </c>
      <c r="H15" s="55" t="e">
        <f>E15-#REF!</f>
        <v>#REF!</v>
      </c>
      <c r="I15" s="56">
        <f t="shared" si="2"/>
        <v>-2044509.7400000002</v>
      </c>
      <c r="J15" s="57">
        <f t="shared" si="3"/>
        <v>0.7250111380382365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3346827</v>
      </c>
      <c r="D16" s="43">
        <f>D17+D19+D20+D21+D23+D18+D22</f>
        <v>3136777</v>
      </c>
      <c r="E16" s="43">
        <f>E17+E19+E20+E21+E23+E18+E22</f>
        <v>1238097.8499999999</v>
      </c>
      <c r="F16" s="43">
        <f t="shared" si="0"/>
        <v>-1898679.1500000001</v>
      </c>
      <c r="G16" s="44">
        <f t="shared" si="1"/>
        <v>0.3947038154130816</v>
      </c>
      <c r="H16" s="45"/>
      <c r="I16" s="46">
        <f t="shared" si="2"/>
        <v>-2108729.1500000004</v>
      </c>
      <c r="J16" s="47">
        <f t="shared" si="3"/>
        <v>0.36993183394301526</v>
      </c>
    </row>
    <row r="17" spans="1:10" s="17" customFormat="1" ht="59.25" customHeight="1">
      <c r="A17" s="48" t="s">
        <v>45</v>
      </c>
      <c r="B17" s="49">
        <v>2235800</v>
      </c>
      <c r="C17" s="50">
        <v>2758700</v>
      </c>
      <c r="D17" s="51">
        <v>2616200</v>
      </c>
      <c r="E17" s="52">
        <v>1186898.21</v>
      </c>
      <c r="F17" s="53">
        <f t="shared" si="0"/>
        <v>-1429301.79</v>
      </c>
      <c r="G17" s="54">
        <f t="shared" si="1"/>
        <v>0.4536725823713783</v>
      </c>
      <c r="H17" s="55"/>
      <c r="I17" s="56">
        <f t="shared" si="2"/>
        <v>-1571801.79</v>
      </c>
      <c r="J17" s="57">
        <f t="shared" si="3"/>
        <v>0.4302382317758364</v>
      </c>
    </row>
    <row r="18" spans="1:10" s="17" customFormat="1" ht="59.25" customHeight="1">
      <c r="A18" s="70" t="s">
        <v>46</v>
      </c>
      <c r="B18" s="49">
        <v>11000</v>
      </c>
      <c r="C18" s="50">
        <v>11000</v>
      </c>
      <c r="D18" s="51">
        <v>11000</v>
      </c>
      <c r="E18" s="52">
        <v>0</v>
      </c>
      <c r="F18" s="53">
        <f t="shared" si="0"/>
        <v>-11000</v>
      </c>
      <c r="G18" s="54">
        <f t="shared" si="1"/>
        <v>0</v>
      </c>
      <c r="H18" s="55"/>
      <c r="I18" s="56">
        <f t="shared" si="2"/>
        <v>-11000</v>
      </c>
      <c r="J18" s="57">
        <f t="shared" si="3"/>
        <v>0</v>
      </c>
    </row>
    <row r="19" spans="1:10" s="17" customFormat="1" ht="72" customHeight="1">
      <c r="A19" s="48" t="s">
        <v>135</v>
      </c>
      <c r="B19" s="49">
        <v>30000</v>
      </c>
      <c r="C19" s="50">
        <v>30000</v>
      </c>
      <c r="D19" s="60">
        <v>29000</v>
      </c>
      <c r="E19" s="61">
        <v>735</v>
      </c>
      <c r="F19" s="53">
        <f t="shared" si="0"/>
        <v>-28265</v>
      </c>
      <c r="G19" s="54">
        <f t="shared" si="1"/>
        <v>0.025344827586206896</v>
      </c>
      <c r="H19" s="55"/>
      <c r="I19" s="56">
        <f t="shared" si="2"/>
        <v>-29265</v>
      </c>
      <c r="J19" s="57">
        <f t="shared" si="3"/>
        <v>0.0245</v>
      </c>
    </row>
    <row r="20" spans="1:10" s="17" customFormat="1" ht="75" customHeight="1">
      <c r="A20" s="48" t="s">
        <v>136</v>
      </c>
      <c r="B20" s="49">
        <v>4000</v>
      </c>
      <c r="C20" s="50">
        <v>8400</v>
      </c>
      <c r="D20" s="62">
        <v>8400</v>
      </c>
      <c r="E20" s="63">
        <v>4400</v>
      </c>
      <c r="F20" s="53">
        <f t="shared" si="0"/>
        <v>-4000</v>
      </c>
      <c r="G20" s="54">
        <f t="shared" si="1"/>
        <v>0.5238095238095238</v>
      </c>
      <c r="H20" s="55"/>
      <c r="I20" s="56">
        <f t="shared" si="2"/>
        <v>-4000</v>
      </c>
      <c r="J20" s="57">
        <f t="shared" si="3"/>
        <v>0.5238095238095238</v>
      </c>
    </row>
    <row r="21" spans="1:10" s="17" customFormat="1" ht="81" customHeight="1">
      <c r="A21" s="70" t="s">
        <v>47</v>
      </c>
      <c r="B21" s="49">
        <v>15000</v>
      </c>
      <c r="C21" s="50">
        <v>236727</v>
      </c>
      <c r="D21" s="66">
        <v>236727</v>
      </c>
      <c r="E21" s="67">
        <v>3023.64</v>
      </c>
      <c r="F21" s="53">
        <f t="shared" si="0"/>
        <v>-233703.36</v>
      </c>
      <c r="G21" s="54">
        <f t="shared" si="1"/>
        <v>0.012772687526137702</v>
      </c>
      <c r="H21" s="55"/>
      <c r="I21" s="56">
        <f t="shared" si="2"/>
        <v>-233703.36</v>
      </c>
      <c r="J21" s="57">
        <f t="shared" si="3"/>
        <v>0.012772687526137702</v>
      </c>
    </row>
    <row r="22" spans="1:10" s="17" customFormat="1" ht="89.25" customHeight="1">
      <c r="A22" s="70" t="s">
        <v>48</v>
      </c>
      <c r="B22" s="49">
        <v>300000</v>
      </c>
      <c r="C22" s="50">
        <v>300000</v>
      </c>
      <c r="D22" s="66">
        <v>233450</v>
      </c>
      <c r="E22" s="67">
        <v>42041</v>
      </c>
      <c r="F22" s="53">
        <f t="shared" si="0"/>
        <v>-191409</v>
      </c>
      <c r="G22" s="54">
        <f t="shared" si="1"/>
        <v>0.1800856714499893</v>
      </c>
      <c r="H22" s="55"/>
      <c r="I22" s="56">
        <f t="shared" si="2"/>
        <v>-257959</v>
      </c>
      <c r="J22" s="57">
        <f t="shared" si="3"/>
        <v>0.14013666666666666</v>
      </c>
    </row>
    <row r="23" spans="1:10" s="17" customFormat="1" ht="74.25" customHeight="1">
      <c r="A23" s="70" t="s">
        <v>49</v>
      </c>
      <c r="B23" s="49">
        <v>2000</v>
      </c>
      <c r="C23" s="50">
        <v>2000</v>
      </c>
      <c r="D23" s="68">
        <v>2000</v>
      </c>
      <c r="E23" s="69">
        <v>1000</v>
      </c>
      <c r="F23" s="53">
        <f t="shared" si="0"/>
        <v>-1000</v>
      </c>
      <c r="G23" s="54">
        <f t="shared" si="1"/>
        <v>0.5</v>
      </c>
      <c r="H23" s="55"/>
      <c r="I23" s="56">
        <f t="shared" si="2"/>
        <v>-1000</v>
      </c>
      <c r="J23" s="57">
        <f t="shared" si="3"/>
        <v>0.5</v>
      </c>
    </row>
    <row r="24" spans="1:10" s="30" customFormat="1" ht="30" customHeight="1">
      <c r="A24" s="71" t="s">
        <v>13</v>
      </c>
      <c r="B24" s="72">
        <f>SUM(B25:B38)</f>
        <v>276413442</v>
      </c>
      <c r="C24" s="72">
        <f>SUM(C25:C38)</f>
        <v>311362508.87</v>
      </c>
      <c r="D24" s="72">
        <f>SUM(D25:D38)</f>
        <v>243095859.87</v>
      </c>
      <c r="E24" s="72">
        <f>SUM(E25:E38)</f>
        <v>210016405.42000002</v>
      </c>
      <c r="F24" s="37">
        <f t="shared" si="0"/>
        <v>-33079454.449999988</v>
      </c>
      <c r="G24" s="38">
        <f t="shared" si="1"/>
        <v>0.8639242376744308</v>
      </c>
      <c r="H24" s="73" t="e">
        <f>H25+H26+#REF!+H29+H33+H37+#REF!+#REF!+#REF!</f>
        <v>#REF!</v>
      </c>
      <c r="I24" s="40">
        <f t="shared" si="2"/>
        <v>-101346103.44999999</v>
      </c>
      <c r="J24" s="41">
        <f t="shared" si="3"/>
        <v>0.6745076861764562</v>
      </c>
    </row>
    <row r="25" spans="1:10" s="17" customFormat="1" ht="37.5" customHeight="1">
      <c r="A25" s="48" t="s">
        <v>50</v>
      </c>
      <c r="B25" s="49">
        <v>53569722</v>
      </c>
      <c r="C25" s="49">
        <v>64459471</v>
      </c>
      <c r="D25" s="74">
        <v>50464772</v>
      </c>
      <c r="E25" s="75">
        <v>39864844.15</v>
      </c>
      <c r="F25" s="53">
        <f t="shared" si="0"/>
        <v>-10599927.850000001</v>
      </c>
      <c r="G25" s="54">
        <f t="shared" si="1"/>
        <v>0.7899539137915851</v>
      </c>
      <c r="H25" s="76"/>
      <c r="I25" s="56">
        <f t="shared" si="2"/>
        <v>-24594626.85</v>
      </c>
      <c r="J25" s="57">
        <f t="shared" si="3"/>
        <v>0.6184482052296085</v>
      </c>
    </row>
    <row r="26" spans="1:10" s="17" customFormat="1" ht="54.75" customHeight="1">
      <c r="A26" s="48" t="s">
        <v>51</v>
      </c>
      <c r="B26" s="49">
        <v>60398500</v>
      </c>
      <c r="C26" s="77">
        <v>88069145</v>
      </c>
      <c r="D26" s="77">
        <v>68343835</v>
      </c>
      <c r="E26" s="78">
        <v>50750079.25</v>
      </c>
      <c r="F26" s="53">
        <f t="shared" si="0"/>
        <v>-17593755.75</v>
      </c>
      <c r="G26" s="54">
        <f t="shared" si="1"/>
        <v>0.7425699662595756</v>
      </c>
      <c r="H26" s="76"/>
      <c r="I26" s="56">
        <f t="shared" si="2"/>
        <v>-37319065.75</v>
      </c>
      <c r="J26" s="57">
        <f t="shared" si="3"/>
        <v>0.5762526620418535</v>
      </c>
    </row>
    <row r="27" spans="1:10" s="17" customFormat="1" ht="54.75" customHeight="1">
      <c r="A27" s="70" t="s">
        <v>52</v>
      </c>
      <c r="B27" s="49">
        <v>130526500</v>
      </c>
      <c r="C27" s="77">
        <v>117473800</v>
      </c>
      <c r="D27" s="77">
        <v>90549100</v>
      </c>
      <c r="E27" s="78">
        <v>90547854.62</v>
      </c>
      <c r="F27" s="53">
        <f t="shared" si="0"/>
        <v>-1245.3799999952316</v>
      </c>
      <c r="G27" s="54">
        <f t="shared" si="1"/>
        <v>0.9999862463569489</v>
      </c>
      <c r="H27" s="76"/>
      <c r="I27" s="56">
        <f t="shared" si="2"/>
        <v>-26925945.379999995</v>
      </c>
      <c r="J27" s="57">
        <f t="shared" si="3"/>
        <v>0.770791909515143</v>
      </c>
    </row>
    <row r="28" spans="1:10" s="17" customFormat="1" ht="54.75" customHeight="1">
      <c r="A28" s="70" t="s">
        <v>138</v>
      </c>
      <c r="B28" s="49">
        <v>0</v>
      </c>
      <c r="C28" s="77">
        <v>692099.76</v>
      </c>
      <c r="D28" s="77">
        <v>692099.76</v>
      </c>
      <c r="E28" s="78">
        <v>692099.76</v>
      </c>
      <c r="F28" s="53">
        <f t="shared" si="0"/>
        <v>0</v>
      </c>
      <c r="G28" s="54">
        <f t="shared" si="1"/>
        <v>1</v>
      </c>
      <c r="H28" s="76"/>
      <c r="I28" s="56">
        <f t="shared" si="2"/>
        <v>0</v>
      </c>
      <c r="J28" s="57">
        <f t="shared" si="3"/>
        <v>1</v>
      </c>
    </row>
    <row r="29" spans="1:10" s="17" customFormat="1" ht="90.75" customHeight="1">
      <c r="A29" s="48" t="s">
        <v>53</v>
      </c>
      <c r="B29" s="49">
        <v>5426800</v>
      </c>
      <c r="C29" s="49">
        <v>9324800</v>
      </c>
      <c r="D29" s="79">
        <v>7650200</v>
      </c>
      <c r="E29" s="80">
        <v>6192767.02</v>
      </c>
      <c r="F29" s="53">
        <f t="shared" si="0"/>
        <v>-1457432.9800000004</v>
      </c>
      <c r="G29" s="54">
        <f t="shared" si="1"/>
        <v>0.809490865598285</v>
      </c>
      <c r="H29" s="76"/>
      <c r="I29" s="56">
        <f t="shared" si="2"/>
        <v>-3132032.9800000004</v>
      </c>
      <c r="J29" s="57">
        <f t="shared" si="3"/>
        <v>0.6641179456932051</v>
      </c>
    </row>
    <row r="30" spans="1:10" s="17" customFormat="1" ht="54">
      <c r="A30" s="48" t="s">
        <v>137</v>
      </c>
      <c r="B30" s="49">
        <v>18235600</v>
      </c>
      <c r="C30" s="49">
        <v>20268740</v>
      </c>
      <c r="D30" s="49">
        <v>16816730</v>
      </c>
      <c r="E30" s="49">
        <v>15197086.4</v>
      </c>
      <c r="F30" s="53">
        <f t="shared" si="0"/>
        <v>-1619643.5999999996</v>
      </c>
      <c r="G30" s="54">
        <f t="shared" si="1"/>
        <v>0.9036885530064407</v>
      </c>
      <c r="H30" s="81"/>
      <c r="I30" s="56">
        <f t="shared" si="2"/>
        <v>-5071653.6</v>
      </c>
      <c r="J30" s="57">
        <f t="shared" si="3"/>
        <v>0.7497795324228343</v>
      </c>
    </row>
    <row r="31" spans="1:10" s="17" customFormat="1" ht="53.25" customHeight="1">
      <c r="A31" s="48" t="s">
        <v>54</v>
      </c>
      <c r="B31" s="49">
        <v>4381700</v>
      </c>
      <c r="C31" s="49">
        <v>6429700</v>
      </c>
      <c r="D31" s="49">
        <v>4955100</v>
      </c>
      <c r="E31" s="49">
        <v>4327407.47</v>
      </c>
      <c r="F31" s="53">
        <f t="shared" si="0"/>
        <v>-627692.5300000003</v>
      </c>
      <c r="G31" s="54">
        <f t="shared" si="1"/>
        <v>0.8733239430082137</v>
      </c>
      <c r="H31" s="81"/>
      <c r="I31" s="56">
        <f t="shared" si="2"/>
        <v>-2102292.5300000003</v>
      </c>
      <c r="J31" s="57">
        <f t="shared" si="3"/>
        <v>0.6730341182325769</v>
      </c>
    </row>
    <row r="32" spans="1:10" s="17" customFormat="1" ht="36.75" customHeight="1">
      <c r="A32" s="70" t="s">
        <v>55</v>
      </c>
      <c r="B32" s="49">
        <v>84010</v>
      </c>
      <c r="C32" s="49">
        <v>84010</v>
      </c>
      <c r="D32" s="49">
        <v>84010</v>
      </c>
      <c r="E32" s="49">
        <v>16290</v>
      </c>
      <c r="F32" s="53">
        <f t="shared" si="0"/>
        <v>-67720</v>
      </c>
      <c r="G32" s="54">
        <f t="shared" si="1"/>
        <v>0.1939054874419712</v>
      </c>
      <c r="H32" s="81"/>
      <c r="I32" s="56">
        <f t="shared" si="2"/>
        <v>-67720</v>
      </c>
      <c r="J32" s="57">
        <f t="shared" si="3"/>
        <v>0.1939054874419712</v>
      </c>
    </row>
    <row r="33" spans="1:10" s="17" customFormat="1" ht="69" customHeight="1">
      <c r="A33" s="48" t="s">
        <v>56</v>
      </c>
      <c r="B33" s="49">
        <v>299050</v>
      </c>
      <c r="C33" s="49">
        <v>331550</v>
      </c>
      <c r="D33" s="82">
        <v>229560</v>
      </c>
      <c r="E33" s="83">
        <v>139612.19</v>
      </c>
      <c r="F33" s="53">
        <f t="shared" si="0"/>
        <v>-89947.81</v>
      </c>
      <c r="G33" s="54">
        <f t="shared" si="1"/>
        <v>0.6081729830981008</v>
      </c>
      <c r="H33" s="76"/>
      <c r="I33" s="56">
        <f t="shared" si="2"/>
        <v>-191937.81</v>
      </c>
      <c r="J33" s="57">
        <f t="shared" si="3"/>
        <v>0.4210893982808023</v>
      </c>
    </row>
    <row r="34" spans="1:10" s="17" customFormat="1" ht="85.5" customHeight="1">
      <c r="A34" s="70" t="s">
        <v>57</v>
      </c>
      <c r="B34" s="49">
        <v>1952020</v>
      </c>
      <c r="C34" s="49">
        <v>1756830</v>
      </c>
      <c r="D34" s="82">
        <v>1354150</v>
      </c>
      <c r="E34" s="83">
        <v>1128993.94</v>
      </c>
      <c r="F34" s="53">
        <f t="shared" si="0"/>
        <v>-225156.06000000006</v>
      </c>
      <c r="G34" s="54">
        <f t="shared" si="1"/>
        <v>0.8337288631244691</v>
      </c>
      <c r="H34" s="76"/>
      <c r="I34" s="56">
        <f t="shared" si="2"/>
        <v>-627836.06</v>
      </c>
      <c r="J34" s="57">
        <f t="shared" si="3"/>
        <v>0.6426312961413455</v>
      </c>
    </row>
    <row r="35" spans="1:10" s="17" customFormat="1" ht="123" customHeight="1" hidden="1">
      <c r="A35" s="48" t="s">
        <v>58</v>
      </c>
      <c r="B35" s="49">
        <v>0</v>
      </c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142.5" customHeight="1">
      <c r="A36" s="70" t="s">
        <v>139</v>
      </c>
      <c r="B36" s="49">
        <v>0</v>
      </c>
      <c r="C36" s="49">
        <v>236723.11</v>
      </c>
      <c r="D36" s="82">
        <f>C36</f>
        <v>236723.11</v>
      </c>
      <c r="E36" s="83">
        <v>0</v>
      </c>
      <c r="F36" s="53">
        <f t="shared" si="0"/>
        <v>-236723.11</v>
      </c>
      <c r="G36" s="54">
        <f t="shared" si="1"/>
        <v>0</v>
      </c>
      <c r="H36" s="76"/>
      <c r="I36" s="56">
        <f t="shared" si="2"/>
        <v>-236723.11</v>
      </c>
      <c r="J36" s="57">
        <f t="shared" si="3"/>
        <v>0</v>
      </c>
    </row>
    <row r="37" spans="1:10" s="17" customFormat="1" ht="78" customHeight="1">
      <c r="A37" s="48" t="s">
        <v>59</v>
      </c>
      <c r="B37" s="49">
        <v>1170900</v>
      </c>
      <c r="C37" s="49">
        <v>1903900</v>
      </c>
      <c r="D37" s="84">
        <v>1484070</v>
      </c>
      <c r="E37" s="85">
        <v>1063269.96</v>
      </c>
      <c r="F37" s="53">
        <f t="shared" si="0"/>
        <v>-420800.04000000004</v>
      </c>
      <c r="G37" s="54">
        <f t="shared" si="1"/>
        <v>0.7164553963087994</v>
      </c>
      <c r="H37" s="76"/>
      <c r="I37" s="56">
        <f t="shared" si="2"/>
        <v>-840630.04</v>
      </c>
      <c r="J37" s="57">
        <f t="shared" si="3"/>
        <v>0.55846943641998</v>
      </c>
    </row>
    <row r="38" spans="1:10" s="17" customFormat="1" ht="153.75" customHeight="1">
      <c r="A38" s="70" t="s">
        <v>60</v>
      </c>
      <c r="B38" s="49">
        <v>368640</v>
      </c>
      <c r="C38" s="49">
        <v>331740</v>
      </c>
      <c r="D38" s="84">
        <v>235510</v>
      </c>
      <c r="E38" s="85">
        <v>96100.66</v>
      </c>
      <c r="F38" s="53">
        <f t="shared" si="0"/>
        <v>-139409.34</v>
      </c>
      <c r="G38" s="54">
        <f t="shared" si="1"/>
        <v>0.40805341599082845</v>
      </c>
      <c r="H38" s="76"/>
      <c r="I38" s="56">
        <f t="shared" si="2"/>
        <v>-235639.34</v>
      </c>
      <c r="J38" s="57">
        <f t="shared" si="3"/>
        <v>0.28968668234159284</v>
      </c>
    </row>
    <row r="39" spans="1:10" s="30" customFormat="1" ht="39.75" customHeight="1">
      <c r="A39" s="71" t="s">
        <v>22</v>
      </c>
      <c r="B39" s="37">
        <f>SUM(B40:B47)</f>
        <v>25198731</v>
      </c>
      <c r="C39" s="37">
        <f>SUM(C40:C47)</f>
        <v>31917356</v>
      </c>
      <c r="D39" s="37">
        <f>SUM(D40:D47)</f>
        <v>23905564</v>
      </c>
      <c r="E39" s="37">
        <f>SUM(E40:E47)</f>
        <v>16033036.069999998</v>
      </c>
      <c r="F39" s="37">
        <f t="shared" si="0"/>
        <v>-7872527.930000002</v>
      </c>
      <c r="G39" s="38">
        <f t="shared" si="1"/>
        <v>0.6706821922293905</v>
      </c>
      <c r="H39" s="86" t="e">
        <f>E39-#REF!</f>
        <v>#REF!</v>
      </c>
      <c r="I39" s="40">
        <f t="shared" si="2"/>
        <v>-15884319.930000002</v>
      </c>
      <c r="J39" s="41">
        <f t="shared" si="3"/>
        <v>0.502329706445609</v>
      </c>
    </row>
    <row r="40" spans="1:10" s="17" customFormat="1" ht="54" customHeight="1">
      <c r="A40" s="48" t="s">
        <v>61</v>
      </c>
      <c r="B40" s="49">
        <v>12698135</v>
      </c>
      <c r="C40" s="49">
        <v>15793125</v>
      </c>
      <c r="D40" s="87">
        <v>10728648</v>
      </c>
      <c r="E40" s="88">
        <v>6698327.6</v>
      </c>
      <c r="F40" s="53">
        <f t="shared" si="0"/>
        <v>-4030320.4000000004</v>
      </c>
      <c r="G40" s="54">
        <f t="shared" si="1"/>
        <v>0.6243403269452031</v>
      </c>
      <c r="H40" s="81" t="e">
        <f>E40-#REF!</f>
        <v>#REF!</v>
      </c>
      <c r="I40" s="56">
        <f t="shared" si="2"/>
        <v>-9094797.4</v>
      </c>
      <c r="J40" s="57">
        <f t="shared" si="3"/>
        <v>0.42412933475800385</v>
      </c>
    </row>
    <row r="41" spans="1:10" s="17" customFormat="1" ht="72" customHeight="1">
      <c r="A41" s="70" t="s">
        <v>62</v>
      </c>
      <c r="B41" s="49">
        <v>5301600</v>
      </c>
      <c r="C41" s="49">
        <v>8940235</v>
      </c>
      <c r="D41" s="89">
        <v>6981975</v>
      </c>
      <c r="E41" s="49">
        <v>5992604.03</v>
      </c>
      <c r="F41" s="53">
        <f t="shared" si="0"/>
        <v>-989370.9699999997</v>
      </c>
      <c r="G41" s="54">
        <f t="shared" si="1"/>
        <v>0.8582964032383388</v>
      </c>
      <c r="H41" s="81" t="e">
        <f>E41-#REF!</f>
        <v>#REF!</v>
      </c>
      <c r="I41" s="56">
        <f t="shared" si="2"/>
        <v>-2947630.9699999997</v>
      </c>
      <c r="J41" s="57">
        <f t="shared" si="3"/>
        <v>0.6702960302497641</v>
      </c>
    </row>
    <row r="42" spans="1:10" s="17" customFormat="1" ht="42.75" customHeight="1">
      <c r="A42" s="48" t="s">
        <v>63</v>
      </c>
      <c r="B42" s="49">
        <v>3107696</v>
      </c>
      <c r="C42" s="49">
        <v>3107696</v>
      </c>
      <c r="D42" s="90">
        <v>2779991</v>
      </c>
      <c r="E42" s="91">
        <v>1135989.83</v>
      </c>
      <c r="F42" s="53">
        <f t="shared" si="0"/>
        <v>-1644001.17</v>
      </c>
      <c r="G42" s="54">
        <f t="shared" si="1"/>
        <v>0.40863075815713074</v>
      </c>
      <c r="H42" s="81"/>
      <c r="I42" s="56">
        <f t="shared" si="2"/>
        <v>-1971706.17</v>
      </c>
      <c r="J42" s="57">
        <f t="shared" si="3"/>
        <v>0.36554084762473554</v>
      </c>
    </row>
    <row r="43" spans="1:10" s="17" customFormat="1" ht="90.75" customHeight="1">
      <c r="A43" s="48" t="s">
        <v>64</v>
      </c>
      <c r="B43" s="49">
        <v>3552400</v>
      </c>
      <c r="C43" s="49">
        <v>3552400</v>
      </c>
      <c r="D43" s="92">
        <v>2951050</v>
      </c>
      <c r="E43" s="93">
        <v>2063874.81</v>
      </c>
      <c r="F43" s="53">
        <f t="shared" si="0"/>
        <v>-887175.19</v>
      </c>
      <c r="G43" s="54">
        <f t="shared" si="1"/>
        <v>0.6993696514799818</v>
      </c>
      <c r="H43" s="81"/>
      <c r="I43" s="56">
        <f t="shared" si="2"/>
        <v>-1488525.19</v>
      </c>
      <c r="J43" s="57">
        <f t="shared" si="3"/>
        <v>0.5809804104267537</v>
      </c>
    </row>
    <row r="44" spans="1:10" s="17" customFormat="1" ht="62.25" customHeight="1">
      <c r="A44" s="48" t="s">
        <v>65</v>
      </c>
      <c r="B44" s="49">
        <v>53500</v>
      </c>
      <c r="C44" s="49">
        <v>53500</v>
      </c>
      <c r="D44" s="90">
        <v>53500</v>
      </c>
      <c r="E44" s="91">
        <v>15841.35</v>
      </c>
      <c r="F44" s="53">
        <f t="shared" si="0"/>
        <v>-37658.65</v>
      </c>
      <c r="G44" s="54">
        <f t="shared" si="1"/>
        <v>0.29610000000000003</v>
      </c>
      <c r="H44" s="81"/>
      <c r="I44" s="56">
        <f t="shared" si="2"/>
        <v>-37658.65</v>
      </c>
      <c r="J44" s="57">
        <f t="shared" si="3"/>
        <v>0.29610000000000003</v>
      </c>
    </row>
    <row r="45" spans="1:10" s="17" customFormat="1" ht="69" customHeight="1">
      <c r="A45" s="48" t="s">
        <v>66</v>
      </c>
      <c r="B45" s="49">
        <v>214000</v>
      </c>
      <c r="C45" s="49">
        <v>214000</v>
      </c>
      <c r="D45" s="90">
        <v>214000</v>
      </c>
      <c r="E45" s="91">
        <v>126398.45</v>
      </c>
      <c r="F45" s="53">
        <f t="shared" si="0"/>
        <v>-87601.55</v>
      </c>
      <c r="G45" s="54">
        <f t="shared" si="1"/>
        <v>0.5906469626168224</v>
      </c>
      <c r="H45" s="81"/>
      <c r="I45" s="56">
        <f t="shared" si="2"/>
        <v>-87601.55</v>
      </c>
      <c r="J45" s="57">
        <f t="shared" si="3"/>
        <v>0.5906469626168224</v>
      </c>
    </row>
    <row r="46" spans="1:10" s="17" customFormat="1" ht="57.75" customHeight="1">
      <c r="A46" s="48" t="s">
        <v>67</v>
      </c>
      <c r="B46" s="49">
        <v>21400</v>
      </c>
      <c r="C46" s="49">
        <v>6400</v>
      </c>
      <c r="D46" s="90">
        <v>6400</v>
      </c>
      <c r="E46" s="91">
        <v>0</v>
      </c>
      <c r="F46" s="53">
        <f t="shared" si="0"/>
        <v>-6400</v>
      </c>
      <c r="G46" s="54">
        <f t="shared" si="1"/>
        <v>0</v>
      </c>
      <c r="H46" s="81"/>
      <c r="I46" s="56">
        <f t="shared" si="2"/>
        <v>-6400</v>
      </c>
      <c r="J46" s="57">
        <f t="shared" si="3"/>
        <v>0</v>
      </c>
    </row>
    <row r="47" spans="1:10" s="17" customFormat="1" ht="60.75" customHeight="1">
      <c r="A47" s="48" t="s">
        <v>68</v>
      </c>
      <c r="B47" s="49">
        <v>250000</v>
      </c>
      <c r="C47" s="49">
        <v>250000</v>
      </c>
      <c r="D47" s="94">
        <v>190000</v>
      </c>
      <c r="E47" s="95">
        <v>0</v>
      </c>
      <c r="F47" s="53">
        <f t="shared" si="0"/>
        <v>-190000</v>
      </c>
      <c r="G47" s="54">
        <f t="shared" si="1"/>
        <v>0</v>
      </c>
      <c r="H47" s="81"/>
      <c r="I47" s="56">
        <f t="shared" si="2"/>
        <v>-250000</v>
      </c>
      <c r="J47" s="57">
        <f t="shared" si="3"/>
        <v>0</v>
      </c>
    </row>
    <row r="48" spans="1:10" s="30" customFormat="1" ht="33.75" customHeight="1">
      <c r="A48" s="71" t="s">
        <v>21</v>
      </c>
      <c r="B48" s="37">
        <f>B49+B50+B51+B52+B53+B54+B55+B56+B57+B58+B59+B60+B61+B62+B63+B64</f>
        <v>22850800</v>
      </c>
      <c r="C48" s="37">
        <f>C49+C50+C51+C52+C53+C54+C55+C56+C57+C58+C59+C60+C61+C62+C63+C64</f>
        <v>28530570</v>
      </c>
      <c r="D48" s="37">
        <f>D49+D50+D51+D52+D53+D54+D55+D56+D57+D58+D59+D60+D61+D62+D63+D64</f>
        <v>24725258</v>
      </c>
      <c r="E48" s="37">
        <f>E49+E50+E51+E52+E53+E54+E55+E56+E57+E58+E59+E60+E61+E62+E63+E64</f>
        <v>19075564.299999997</v>
      </c>
      <c r="F48" s="37">
        <f t="shared" si="0"/>
        <v>-5649693.700000003</v>
      </c>
      <c r="G48" s="38">
        <f t="shared" si="1"/>
        <v>0.7715011224554258</v>
      </c>
      <c r="H48" s="86" t="e">
        <f>E48-#REF!</f>
        <v>#REF!</v>
      </c>
      <c r="I48" s="40">
        <f t="shared" si="2"/>
        <v>-9455005.700000003</v>
      </c>
      <c r="J48" s="41">
        <f t="shared" si="3"/>
        <v>0.66860088319301</v>
      </c>
    </row>
    <row r="49" spans="1:10" s="17" customFormat="1" ht="66" customHeight="1">
      <c r="A49" s="70" t="s">
        <v>69</v>
      </c>
      <c r="B49" s="49">
        <v>230000</v>
      </c>
      <c r="C49" s="49">
        <v>230000</v>
      </c>
      <c r="D49" s="49">
        <v>225000</v>
      </c>
      <c r="E49" s="49">
        <v>129779</v>
      </c>
      <c r="F49" s="53">
        <f t="shared" si="0"/>
        <v>-95221</v>
      </c>
      <c r="G49" s="54">
        <f t="shared" si="1"/>
        <v>0.5767955555555555</v>
      </c>
      <c r="H49" s="81"/>
      <c r="I49" s="56">
        <f t="shared" si="2"/>
        <v>-100221</v>
      </c>
      <c r="J49" s="57">
        <f t="shared" si="3"/>
        <v>0.5642565217391304</v>
      </c>
    </row>
    <row r="50" spans="1:10" s="17" customFormat="1" ht="90" customHeight="1">
      <c r="A50" s="70" t="s">
        <v>70</v>
      </c>
      <c r="B50" s="49">
        <v>1000000</v>
      </c>
      <c r="C50" s="49">
        <v>2000000</v>
      </c>
      <c r="D50" s="49">
        <v>2000000</v>
      </c>
      <c r="E50" s="49">
        <v>1883242</v>
      </c>
      <c r="F50" s="53">
        <f t="shared" si="0"/>
        <v>-116758</v>
      </c>
      <c r="G50" s="54">
        <f t="shared" si="1"/>
        <v>0.941621</v>
      </c>
      <c r="H50" s="81"/>
      <c r="I50" s="56">
        <f t="shared" si="2"/>
        <v>-116758</v>
      </c>
      <c r="J50" s="57">
        <f t="shared" si="3"/>
        <v>0.941621</v>
      </c>
    </row>
    <row r="51" spans="1:10" s="17" customFormat="1" ht="87.75" customHeight="1">
      <c r="A51" s="70" t="s">
        <v>71</v>
      </c>
      <c r="B51" s="49">
        <v>1500000</v>
      </c>
      <c r="C51" s="49">
        <v>3500000</v>
      </c>
      <c r="D51" s="49">
        <v>3375000</v>
      </c>
      <c r="E51" s="49">
        <v>3027180.55</v>
      </c>
      <c r="F51" s="53">
        <f t="shared" si="0"/>
        <v>-347819.4500000002</v>
      </c>
      <c r="G51" s="54">
        <f t="shared" si="1"/>
        <v>0.8969423851851851</v>
      </c>
      <c r="H51" s="81"/>
      <c r="I51" s="56">
        <f t="shared" si="2"/>
        <v>-472819.4500000002</v>
      </c>
      <c r="J51" s="57">
        <f t="shared" si="3"/>
        <v>0.8649087285714285</v>
      </c>
    </row>
    <row r="52" spans="1:10" s="17" customFormat="1" ht="96" customHeight="1">
      <c r="A52" s="70" t="s">
        <v>72</v>
      </c>
      <c r="B52" s="96">
        <v>90900</v>
      </c>
      <c r="C52" s="96">
        <v>90900</v>
      </c>
      <c r="D52" s="97">
        <v>65000</v>
      </c>
      <c r="E52" s="97">
        <v>55939.39</v>
      </c>
      <c r="F52" s="53">
        <f t="shared" si="0"/>
        <v>-9060.61</v>
      </c>
      <c r="G52" s="54">
        <f t="shared" si="1"/>
        <v>0.860606</v>
      </c>
      <c r="H52" s="81" t="e">
        <f>E52-#REF!</f>
        <v>#REF!</v>
      </c>
      <c r="I52" s="56">
        <f t="shared" si="2"/>
        <v>-34960.61</v>
      </c>
      <c r="J52" s="57">
        <f t="shared" si="3"/>
        <v>0.6153948294829483</v>
      </c>
    </row>
    <row r="53" spans="1:10" s="17" customFormat="1" ht="121.5" customHeight="1">
      <c r="A53" s="48" t="s">
        <v>73</v>
      </c>
      <c r="B53" s="49">
        <v>11665000</v>
      </c>
      <c r="C53" s="49">
        <v>12685270</v>
      </c>
      <c r="D53" s="89">
        <v>11085495</v>
      </c>
      <c r="E53" s="89">
        <v>8141163.43</v>
      </c>
      <c r="F53" s="53">
        <f t="shared" si="0"/>
        <v>-2944331.5700000003</v>
      </c>
      <c r="G53" s="54">
        <f t="shared" si="1"/>
        <v>0.7343978261683398</v>
      </c>
      <c r="H53" s="81" t="e">
        <f>E53-#REF!</f>
        <v>#REF!</v>
      </c>
      <c r="I53" s="56">
        <f t="shared" si="2"/>
        <v>-4544106.57</v>
      </c>
      <c r="J53" s="57">
        <f t="shared" si="3"/>
        <v>0.6417808552754494</v>
      </c>
    </row>
    <row r="54" spans="1:10" s="18" customFormat="1" ht="63" customHeight="1">
      <c r="A54" s="70" t="s">
        <v>74</v>
      </c>
      <c r="B54" s="49">
        <v>32100</v>
      </c>
      <c r="C54" s="49">
        <v>32100</v>
      </c>
      <c r="D54" s="89">
        <v>32100</v>
      </c>
      <c r="E54" s="89">
        <v>0</v>
      </c>
      <c r="F54" s="53">
        <f t="shared" si="0"/>
        <v>-32100</v>
      </c>
      <c r="G54" s="54">
        <f t="shared" si="1"/>
        <v>0</v>
      </c>
      <c r="H54" s="98"/>
      <c r="I54" s="56">
        <f t="shared" si="2"/>
        <v>-32100</v>
      </c>
      <c r="J54" s="57">
        <f t="shared" si="3"/>
        <v>0</v>
      </c>
    </row>
    <row r="55" spans="1:10" s="18" customFormat="1" ht="53.25" customHeight="1">
      <c r="A55" s="70" t="s">
        <v>154</v>
      </c>
      <c r="B55" s="49">
        <v>4120300</v>
      </c>
      <c r="C55" s="49">
        <v>4120300</v>
      </c>
      <c r="D55" s="89">
        <v>3139500</v>
      </c>
      <c r="E55" s="89">
        <v>2408840.35</v>
      </c>
      <c r="F55" s="53">
        <f t="shared" si="0"/>
        <v>-730659.6499999999</v>
      </c>
      <c r="G55" s="54">
        <f t="shared" si="1"/>
        <v>0.76726878483835</v>
      </c>
      <c r="H55" s="98"/>
      <c r="I55" s="56">
        <f t="shared" si="2"/>
        <v>-1711459.65</v>
      </c>
      <c r="J55" s="57">
        <f t="shared" si="3"/>
        <v>0.5846274179064631</v>
      </c>
    </row>
    <row r="56" spans="1:10" s="18" customFormat="1" ht="79.5" customHeight="1">
      <c r="A56" s="70" t="s">
        <v>75</v>
      </c>
      <c r="B56" s="49">
        <v>16100</v>
      </c>
      <c r="C56" s="49">
        <v>16100</v>
      </c>
      <c r="D56" s="89">
        <v>15100</v>
      </c>
      <c r="E56" s="89">
        <v>0</v>
      </c>
      <c r="F56" s="53">
        <f t="shared" si="0"/>
        <v>-15100</v>
      </c>
      <c r="G56" s="54">
        <f t="shared" si="1"/>
        <v>0</v>
      </c>
      <c r="H56" s="98"/>
      <c r="I56" s="56">
        <f t="shared" si="2"/>
        <v>-16100</v>
      </c>
      <c r="J56" s="57">
        <f t="shared" si="3"/>
        <v>0</v>
      </c>
    </row>
    <row r="57" spans="1:10" s="18" customFormat="1" ht="101.25" customHeight="1">
      <c r="A57" s="70" t="s">
        <v>143</v>
      </c>
      <c r="B57" s="49">
        <v>77000</v>
      </c>
      <c r="C57" s="49">
        <v>77000</v>
      </c>
      <c r="D57" s="89">
        <v>59000</v>
      </c>
      <c r="E57" s="89">
        <v>11000</v>
      </c>
      <c r="F57" s="53">
        <f t="shared" si="0"/>
        <v>-48000</v>
      </c>
      <c r="G57" s="54">
        <f t="shared" si="1"/>
        <v>0.1864406779661017</v>
      </c>
      <c r="H57" s="98"/>
      <c r="I57" s="56">
        <f t="shared" si="2"/>
        <v>-66000</v>
      </c>
      <c r="J57" s="57">
        <f t="shared" si="3"/>
        <v>0.14285714285714285</v>
      </c>
    </row>
    <row r="58" spans="1:10" s="18" customFormat="1" ht="88.5" customHeight="1">
      <c r="A58" s="70" t="s">
        <v>76</v>
      </c>
      <c r="B58" s="49">
        <v>74800</v>
      </c>
      <c r="C58" s="49">
        <v>74800</v>
      </c>
      <c r="D58" s="89">
        <v>53700</v>
      </c>
      <c r="E58" s="89">
        <v>2000</v>
      </c>
      <c r="F58" s="53">
        <f t="shared" si="0"/>
        <v>-51700</v>
      </c>
      <c r="G58" s="54">
        <f t="shared" si="1"/>
        <v>0.037243947858473</v>
      </c>
      <c r="H58" s="98"/>
      <c r="I58" s="56">
        <f t="shared" si="2"/>
        <v>-72800</v>
      </c>
      <c r="J58" s="57">
        <f t="shared" si="3"/>
        <v>0.026737967914438502</v>
      </c>
    </row>
    <row r="59" spans="1:10" s="17" customFormat="1" ht="48" customHeight="1">
      <c r="A59" s="70" t="s">
        <v>77</v>
      </c>
      <c r="B59" s="49">
        <v>786400</v>
      </c>
      <c r="C59" s="49">
        <v>921400</v>
      </c>
      <c r="D59" s="89">
        <v>834200</v>
      </c>
      <c r="E59" s="89">
        <v>685648.47</v>
      </c>
      <c r="F59" s="53">
        <f t="shared" si="0"/>
        <v>-148551.53000000003</v>
      </c>
      <c r="G59" s="54">
        <f t="shared" si="1"/>
        <v>0.8219233637017501</v>
      </c>
      <c r="H59" s="81"/>
      <c r="I59" s="56">
        <f t="shared" si="2"/>
        <v>-235751.53000000003</v>
      </c>
      <c r="J59" s="57">
        <f t="shared" si="3"/>
        <v>0.7441376926416323</v>
      </c>
    </row>
    <row r="60" spans="1:10" s="17" customFormat="1" ht="204" customHeight="1">
      <c r="A60" s="48" t="s">
        <v>78</v>
      </c>
      <c r="B60" s="49">
        <v>270000</v>
      </c>
      <c r="C60" s="49">
        <v>1599000</v>
      </c>
      <c r="D60" s="89">
        <v>1169765</v>
      </c>
      <c r="E60" s="89">
        <v>1138455.96</v>
      </c>
      <c r="F60" s="53">
        <f t="shared" si="0"/>
        <v>-31309.040000000037</v>
      </c>
      <c r="G60" s="54">
        <f t="shared" si="1"/>
        <v>0.9732347608280295</v>
      </c>
      <c r="H60" s="99" t="e">
        <f>E60-#REF!</f>
        <v>#REF!</v>
      </c>
      <c r="I60" s="56">
        <f t="shared" si="2"/>
        <v>-460544.04000000004</v>
      </c>
      <c r="J60" s="57">
        <f t="shared" si="3"/>
        <v>0.7119799624765478</v>
      </c>
    </row>
    <row r="61" spans="1:10" s="17" customFormat="1" ht="57" customHeight="1">
      <c r="A61" s="70" t="s">
        <v>79</v>
      </c>
      <c r="B61" s="49">
        <v>201500</v>
      </c>
      <c r="C61" s="49">
        <v>375000</v>
      </c>
      <c r="D61" s="89">
        <v>201500</v>
      </c>
      <c r="E61" s="89">
        <v>125429.83</v>
      </c>
      <c r="F61" s="53">
        <f t="shared" si="0"/>
        <v>-76070.17</v>
      </c>
      <c r="G61" s="54">
        <f t="shared" si="1"/>
        <v>0.6224805459057072</v>
      </c>
      <c r="H61" s="81" t="e">
        <f>E61-#REF!</f>
        <v>#REF!</v>
      </c>
      <c r="I61" s="56">
        <f t="shared" si="2"/>
        <v>-249570.16999999998</v>
      </c>
      <c r="J61" s="57">
        <f t="shared" si="3"/>
        <v>0.3344795466666667</v>
      </c>
    </row>
    <row r="62" spans="1:10" s="17" customFormat="1" ht="86.25" customHeight="1">
      <c r="A62" s="70" t="s">
        <v>80</v>
      </c>
      <c r="B62" s="49">
        <v>145000</v>
      </c>
      <c r="C62" s="49">
        <v>145000</v>
      </c>
      <c r="D62" s="89">
        <v>94325</v>
      </c>
      <c r="E62" s="89">
        <v>82961.63</v>
      </c>
      <c r="F62" s="53">
        <f t="shared" si="0"/>
        <v>-11363.369999999995</v>
      </c>
      <c r="G62" s="54">
        <f t="shared" si="1"/>
        <v>0.8795296050887889</v>
      </c>
      <c r="H62" s="81" t="e">
        <f>E62-#REF!</f>
        <v>#REF!</v>
      </c>
      <c r="I62" s="56">
        <f t="shared" si="2"/>
        <v>-62038.369999999995</v>
      </c>
      <c r="J62" s="57">
        <f t="shared" si="3"/>
        <v>0.5721491724137932</v>
      </c>
    </row>
    <row r="63" spans="1:10" s="17" customFormat="1" ht="57.75" customHeight="1">
      <c r="A63" s="70" t="s">
        <v>81</v>
      </c>
      <c r="B63" s="49">
        <v>237000</v>
      </c>
      <c r="C63" s="49">
        <v>137000</v>
      </c>
      <c r="D63" s="89">
        <v>100000</v>
      </c>
      <c r="E63" s="89">
        <v>16917.35</v>
      </c>
      <c r="F63" s="53">
        <f t="shared" si="0"/>
        <v>-83082.65</v>
      </c>
      <c r="G63" s="54">
        <f t="shared" si="1"/>
        <v>0.16917349999999998</v>
      </c>
      <c r="H63" s="81"/>
      <c r="I63" s="56">
        <f t="shared" si="2"/>
        <v>-120082.65</v>
      </c>
      <c r="J63" s="57">
        <f t="shared" si="3"/>
        <v>0.12348430656934306</v>
      </c>
    </row>
    <row r="64" spans="1:10" s="17" customFormat="1" ht="69" customHeight="1">
      <c r="A64" s="48" t="s">
        <v>82</v>
      </c>
      <c r="B64" s="49">
        <v>2404700</v>
      </c>
      <c r="C64" s="49">
        <v>2526700</v>
      </c>
      <c r="D64" s="89">
        <v>2275573</v>
      </c>
      <c r="E64" s="89">
        <v>1367006.34</v>
      </c>
      <c r="F64" s="53">
        <f t="shared" si="0"/>
        <v>-908566.6599999999</v>
      </c>
      <c r="G64" s="54">
        <f t="shared" si="1"/>
        <v>0.600730602797625</v>
      </c>
      <c r="H64" s="81" t="e">
        <f>E64-#REF!</f>
        <v>#REF!</v>
      </c>
      <c r="I64" s="56">
        <f t="shared" si="2"/>
        <v>-1159693.66</v>
      </c>
      <c r="J64" s="57">
        <f t="shared" si="3"/>
        <v>0.5410243954565244</v>
      </c>
    </row>
    <row r="65" spans="1:10" s="30" customFormat="1" ht="42" customHeight="1">
      <c r="A65" s="71" t="s">
        <v>14</v>
      </c>
      <c r="B65" s="37">
        <f>B66+B67+B68+B69+B70</f>
        <v>14018900</v>
      </c>
      <c r="C65" s="37">
        <f>C66+C67+C68+C69+C70</f>
        <v>14265860</v>
      </c>
      <c r="D65" s="37">
        <f>D66+D67+D68+D69+D70</f>
        <v>11309145</v>
      </c>
      <c r="E65" s="37">
        <f>E66+E67+E68+E69+E70</f>
        <v>9315774.46</v>
      </c>
      <c r="F65" s="37">
        <f t="shared" si="0"/>
        <v>-1993370.539999999</v>
      </c>
      <c r="G65" s="38">
        <f t="shared" si="1"/>
        <v>0.8237381747249682</v>
      </c>
      <c r="H65" s="86" t="e">
        <f>E65-#REF!</f>
        <v>#REF!</v>
      </c>
      <c r="I65" s="40">
        <f t="shared" si="2"/>
        <v>-4950085.539999999</v>
      </c>
      <c r="J65" s="41">
        <f t="shared" si="3"/>
        <v>0.6530117679551041</v>
      </c>
    </row>
    <row r="66" spans="1:10" s="17" customFormat="1" ht="37.5" customHeight="1">
      <c r="A66" s="70" t="s">
        <v>83</v>
      </c>
      <c r="B66" s="49">
        <v>4729300</v>
      </c>
      <c r="C66" s="49">
        <v>5321290</v>
      </c>
      <c r="D66" s="49">
        <v>4405290</v>
      </c>
      <c r="E66" s="49">
        <v>3605725.26</v>
      </c>
      <c r="F66" s="53">
        <f t="shared" si="0"/>
        <v>-799564.7400000002</v>
      </c>
      <c r="G66" s="54">
        <f t="shared" si="1"/>
        <v>0.8184989546658675</v>
      </c>
      <c r="H66" s="81" t="e">
        <f>E66-#REF!</f>
        <v>#REF!</v>
      </c>
      <c r="I66" s="56">
        <f t="shared" si="2"/>
        <v>-1715564.7400000002</v>
      </c>
      <c r="J66" s="57">
        <f t="shared" si="3"/>
        <v>0.6776035998789767</v>
      </c>
    </row>
    <row r="67" spans="1:10" s="17" customFormat="1" ht="39" customHeight="1">
      <c r="A67" s="70" t="s">
        <v>84</v>
      </c>
      <c r="B67" s="49">
        <v>4051900</v>
      </c>
      <c r="C67" s="49">
        <v>4765900</v>
      </c>
      <c r="D67" s="49">
        <v>3474180</v>
      </c>
      <c r="E67" s="49">
        <v>2999036.49</v>
      </c>
      <c r="F67" s="53">
        <f t="shared" si="0"/>
        <v>-475143.5099999998</v>
      </c>
      <c r="G67" s="54">
        <f t="shared" si="1"/>
        <v>0.8632357822565325</v>
      </c>
      <c r="H67" s="81"/>
      <c r="I67" s="56">
        <f t="shared" si="2"/>
        <v>-1766863.5099999998</v>
      </c>
      <c r="J67" s="57">
        <f t="shared" si="3"/>
        <v>0.6292697056169874</v>
      </c>
    </row>
    <row r="68" spans="1:10" s="17" customFormat="1" ht="54" customHeight="1">
      <c r="A68" s="48" t="s">
        <v>85</v>
      </c>
      <c r="B68" s="49">
        <v>2664800</v>
      </c>
      <c r="C68" s="49">
        <v>2763800</v>
      </c>
      <c r="D68" s="49">
        <v>2357400</v>
      </c>
      <c r="E68" s="49">
        <v>1834886.67</v>
      </c>
      <c r="F68" s="53">
        <f t="shared" si="0"/>
        <v>-522513.3300000001</v>
      </c>
      <c r="G68" s="54">
        <f t="shared" si="1"/>
        <v>0.7783518579791295</v>
      </c>
      <c r="H68" s="81"/>
      <c r="I68" s="56">
        <f t="shared" si="2"/>
        <v>-928913.3300000001</v>
      </c>
      <c r="J68" s="57">
        <f t="shared" si="3"/>
        <v>0.6638999457268977</v>
      </c>
    </row>
    <row r="69" spans="1:10" s="17" customFormat="1" ht="51" customHeight="1">
      <c r="A69" s="70" t="s">
        <v>86</v>
      </c>
      <c r="B69" s="49">
        <v>1337100</v>
      </c>
      <c r="C69" s="49">
        <v>1317800</v>
      </c>
      <c r="D69" s="49">
        <v>1022600</v>
      </c>
      <c r="E69" s="49">
        <v>845526.04</v>
      </c>
      <c r="F69" s="53">
        <f t="shared" si="0"/>
        <v>-177073.95999999996</v>
      </c>
      <c r="G69" s="54">
        <f t="shared" si="1"/>
        <v>0.8268394680226873</v>
      </c>
      <c r="H69" s="81"/>
      <c r="I69" s="56">
        <f t="shared" si="2"/>
        <v>-472273.95999999996</v>
      </c>
      <c r="J69" s="57">
        <f t="shared" si="3"/>
        <v>0.6416193959629686</v>
      </c>
    </row>
    <row r="70" spans="1:10" s="17" customFormat="1" ht="39.75" customHeight="1">
      <c r="A70" s="70" t="s">
        <v>87</v>
      </c>
      <c r="B70" s="49">
        <v>1235800</v>
      </c>
      <c r="C70" s="49">
        <v>97070</v>
      </c>
      <c r="D70" s="49">
        <v>49675</v>
      </c>
      <c r="E70" s="49">
        <v>30600</v>
      </c>
      <c r="F70" s="53">
        <f t="shared" si="0"/>
        <v>-19075</v>
      </c>
      <c r="G70" s="54">
        <f t="shared" si="1"/>
        <v>0.6160040261701056</v>
      </c>
      <c r="H70" s="81"/>
      <c r="I70" s="56">
        <f t="shared" si="2"/>
        <v>-66470</v>
      </c>
      <c r="J70" s="57">
        <f t="shared" si="3"/>
        <v>0.31523642732049034</v>
      </c>
    </row>
    <row r="71" spans="1:10" s="30" customFormat="1" ht="39.75" customHeight="1">
      <c r="A71" s="71" t="s">
        <v>16</v>
      </c>
      <c r="B71" s="37">
        <f>B72+B73+B74+B75+B76</f>
        <v>18488800</v>
      </c>
      <c r="C71" s="37">
        <f>C72+C73+C74+C75+C76</f>
        <v>18701000</v>
      </c>
      <c r="D71" s="37">
        <f>D72+D73+D74+D75+D76</f>
        <v>13978740</v>
      </c>
      <c r="E71" s="37">
        <f>E72+E73+E74+E75+E76</f>
        <v>11826936.28</v>
      </c>
      <c r="F71" s="37">
        <f t="shared" si="0"/>
        <v>-2151803.7200000007</v>
      </c>
      <c r="G71" s="38">
        <f t="shared" si="1"/>
        <v>0.8460659744726634</v>
      </c>
      <c r="H71" s="86" t="e">
        <f>E71-#REF!</f>
        <v>#REF!</v>
      </c>
      <c r="I71" s="40">
        <f t="shared" si="2"/>
        <v>-6874063.720000001</v>
      </c>
      <c r="J71" s="41">
        <f t="shared" si="3"/>
        <v>0.6324226661675846</v>
      </c>
    </row>
    <row r="72" spans="1:10" s="17" customFormat="1" ht="69" customHeight="1">
      <c r="A72" s="48" t="s">
        <v>88</v>
      </c>
      <c r="B72" s="49">
        <v>965000</v>
      </c>
      <c r="C72" s="49">
        <v>585000</v>
      </c>
      <c r="D72" s="89">
        <v>442040</v>
      </c>
      <c r="E72" s="89">
        <v>71573.39</v>
      </c>
      <c r="F72" s="53">
        <f t="shared" si="0"/>
        <v>-370466.61</v>
      </c>
      <c r="G72" s="54">
        <f t="shared" si="1"/>
        <v>0.1619160935661931</v>
      </c>
      <c r="H72" s="81" t="e">
        <f>E72-#REF!</f>
        <v>#REF!</v>
      </c>
      <c r="I72" s="56">
        <f t="shared" si="2"/>
        <v>-513426.61</v>
      </c>
      <c r="J72" s="57">
        <f t="shared" si="3"/>
        <v>0.12234767521367522</v>
      </c>
    </row>
    <row r="73" spans="1:10" s="17" customFormat="1" ht="74.25" customHeight="1">
      <c r="A73" s="48" t="s">
        <v>89</v>
      </c>
      <c r="B73" s="49">
        <v>214000</v>
      </c>
      <c r="C73" s="49">
        <v>199000</v>
      </c>
      <c r="D73" s="89">
        <v>160360</v>
      </c>
      <c r="E73" s="89">
        <v>33110</v>
      </c>
      <c r="F73" s="53">
        <f aca="true" t="shared" si="4" ref="F73:F143">E73-D73</f>
        <v>-127250</v>
      </c>
      <c r="G73" s="54">
        <f aca="true" t="shared" si="5" ref="G73:G143">E73/D73</f>
        <v>0.20647293589423796</v>
      </c>
      <c r="H73" s="81"/>
      <c r="I73" s="56">
        <f aca="true" t="shared" si="6" ref="I73:I143">E73-C73</f>
        <v>-165890</v>
      </c>
      <c r="J73" s="57">
        <f aca="true" t="shared" si="7" ref="J73:J143">E73/C73</f>
        <v>0.16638190954773868</v>
      </c>
    </row>
    <row r="74" spans="1:10" s="17" customFormat="1" ht="71.25" customHeight="1">
      <c r="A74" s="48" t="s">
        <v>90</v>
      </c>
      <c r="B74" s="49">
        <v>12455000</v>
      </c>
      <c r="C74" s="49">
        <v>11362800</v>
      </c>
      <c r="D74" s="89">
        <v>8137200</v>
      </c>
      <c r="E74" s="89">
        <v>7246010.76</v>
      </c>
      <c r="F74" s="53">
        <f t="shared" si="4"/>
        <v>-891189.2400000002</v>
      </c>
      <c r="G74" s="54">
        <f t="shared" si="5"/>
        <v>0.8904796195251438</v>
      </c>
      <c r="H74" s="81"/>
      <c r="I74" s="56">
        <f t="shared" si="6"/>
        <v>-4116789.24</v>
      </c>
      <c r="J74" s="57">
        <f t="shared" si="7"/>
        <v>0.6376958812968634</v>
      </c>
    </row>
    <row r="75" spans="1:10" s="17" customFormat="1" ht="88.5" customHeight="1">
      <c r="A75" s="48" t="s">
        <v>91</v>
      </c>
      <c r="B75" s="49">
        <v>1625500</v>
      </c>
      <c r="C75" s="49">
        <v>2799900</v>
      </c>
      <c r="D75" s="89">
        <v>2055500</v>
      </c>
      <c r="E75" s="89">
        <v>2054628.7</v>
      </c>
      <c r="F75" s="53">
        <f t="shared" si="4"/>
        <v>-871.3000000000466</v>
      </c>
      <c r="G75" s="54">
        <f t="shared" si="5"/>
        <v>0.9995761128679154</v>
      </c>
      <c r="H75" s="81" t="e">
        <f>E75-#REF!</f>
        <v>#REF!</v>
      </c>
      <c r="I75" s="56">
        <f t="shared" si="6"/>
        <v>-745271.3</v>
      </c>
      <c r="J75" s="57">
        <f t="shared" si="7"/>
        <v>0.7338221722204364</v>
      </c>
    </row>
    <row r="76" spans="1:10" s="17" customFormat="1" ht="131.25" customHeight="1">
      <c r="A76" s="70" t="s">
        <v>92</v>
      </c>
      <c r="B76" s="49">
        <v>3229300</v>
      </c>
      <c r="C76" s="49">
        <v>3754300</v>
      </c>
      <c r="D76" s="89">
        <v>3183640</v>
      </c>
      <c r="E76" s="89">
        <v>2421613.43</v>
      </c>
      <c r="F76" s="53">
        <f t="shared" si="4"/>
        <v>-762026.5699999998</v>
      </c>
      <c r="G76" s="54">
        <f t="shared" si="5"/>
        <v>0.7606429841313717</v>
      </c>
      <c r="H76" s="81" t="e">
        <f>E76-#REF!</f>
        <v>#REF!</v>
      </c>
      <c r="I76" s="56">
        <f t="shared" si="6"/>
        <v>-1332686.5699999998</v>
      </c>
      <c r="J76" s="57">
        <f t="shared" si="7"/>
        <v>0.6450239538662335</v>
      </c>
    </row>
    <row r="77" spans="1:10" s="30" customFormat="1" ht="49.5" customHeight="1">
      <c r="A77" s="71" t="s">
        <v>15</v>
      </c>
      <c r="B77" s="37">
        <f>B78+B79+B82+B84+B81</f>
        <v>35870000</v>
      </c>
      <c r="C77" s="37">
        <f>C78+C79+C82+C84+C81</f>
        <v>61520146.089999996</v>
      </c>
      <c r="D77" s="37">
        <f>D78+D79+D82+D84+D81</f>
        <v>53931246.09</v>
      </c>
      <c r="E77" s="37">
        <f>E78+E79+E82+E84+E81</f>
        <v>38093872.43</v>
      </c>
      <c r="F77" s="37">
        <f t="shared" si="4"/>
        <v>-15837373.660000004</v>
      </c>
      <c r="G77" s="38">
        <f t="shared" si="5"/>
        <v>0.7063414104400494</v>
      </c>
      <c r="H77" s="86" t="e">
        <f>E77-#REF!</f>
        <v>#REF!</v>
      </c>
      <c r="I77" s="40">
        <f t="shared" si="6"/>
        <v>-23426273.659999996</v>
      </c>
      <c r="J77" s="41">
        <f t="shared" si="7"/>
        <v>0.6192097199228221</v>
      </c>
    </row>
    <row r="78" spans="1:10" s="17" customFormat="1" ht="61.5" customHeight="1">
      <c r="A78" s="70" t="s">
        <v>93</v>
      </c>
      <c r="B78" s="100">
        <v>360000</v>
      </c>
      <c r="C78" s="100">
        <v>110000</v>
      </c>
      <c r="D78" s="100">
        <v>110000</v>
      </c>
      <c r="E78" s="100">
        <v>0</v>
      </c>
      <c r="F78" s="53">
        <f t="shared" si="4"/>
        <v>-110000</v>
      </c>
      <c r="G78" s="54">
        <f t="shared" si="5"/>
        <v>0</v>
      </c>
      <c r="H78" s="81"/>
      <c r="I78" s="56">
        <f t="shared" si="6"/>
        <v>-110000</v>
      </c>
      <c r="J78" s="57">
        <f t="shared" si="7"/>
        <v>0</v>
      </c>
    </row>
    <row r="79" spans="1:10" s="17" customFormat="1" ht="67.5" customHeight="1">
      <c r="A79" s="48" t="s">
        <v>94</v>
      </c>
      <c r="B79" s="100">
        <v>200000</v>
      </c>
      <c r="C79" s="100">
        <v>200000</v>
      </c>
      <c r="D79" s="101">
        <v>200000</v>
      </c>
      <c r="E79" s="101">
        <v>99899.94</v>
      </c>
      <c r="F79" s="53">
        <f t="shared" si="4"/>
        <v>-100100.06</v>
      </c>
      <c r="G79" s="54">
        <f t="shared" si="5"/>
        <v>0.4994997</v>
      </c>
      <c r="H79" s="81" t="e">
        <f>E79-#REF!</f>
        <v>#REF!</v>
      </c>
      <c r="I79" s="56">
        <f t="shared" si="6"/>
        <v>-100100.06</v>
      </c>
      <c r="J79" s="57">
        <f t="shared" si="7"/>
        <v>0.4994997</v>
      </c>
    </row>
    <row r="80" spans="1:10" s="17" customFormat="1" ht="72" customHeight="1" hidden="1">
      <c r="A80" s="48" t="s">
        <v>95</v>
      </c>
      <c r="B80" s="100">
        <v>0</v>
      </c>
      <c r="C80" s="100"/>
      <c r="D80" s="101"/>
      <c r="E80" s="101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117" customHeight="1">
      <c r="A81" s="48" t="s">
        <v>150</v>
      </c>
      <c r="B81" s="100">
        <v>0</v>
      </c>
      <c r="C81" s="100">
        <v>1684100</v>
      </c>
      <c r="D81" s="101">
        <v>1684100</v>
      </c>
      <c r="E81" s="101">
        <v>1683579.15</v>
      </c>
      <c r="F81" s="53">
        <f t="shared" si="4"/>
        <v>-520.8500000000931</v>
      </c>
      <c r="G81" s="54">
        <f t="shared" si="5"/>
        <v>0.9996907250163292</v>
      </c>
      <c r="H81" s="81"/>
      <c r="I81" s="56">
        <f t="shared" si="6"/>
        <v>-520.8500000000931</v>
      </c>
      <c r="J81" s="57">
        <f t="shared" si="7"/>
        <v>0.9996907250163292</v>
      </c>
    </row>
    <row r="82" spans="1:10" s="17" customFormat="1" ht="54.75" customHeight="1">
      <c r="A82" s="48" t="s">
        <v>96</v>
      </c>
      <c r="B82" s="49">
        <v>30310000</v>
      </c>
      <c r="C82" s="49">
        <v>40222512.51</v>
      </c>
      <c r="D82" s="89">
        <v>32633612.51</v>
      </c>
      <c r="E82" s="89">
        <v>21006859.76</v>
      </c>
      <c r="F82" s="53">
        <f t="shared" si="4"/>
        <v>-11626752.75</v>
      </c>
      <c r="G82" s="54">
        <f t="shared" si="5"/>
        <v>0.6437184897492675</v>
      </c>
      <c r="H82" s="81"/>
      <c r="I82" s="56">
        <f t="shared" si="6"/>
        <v>-19215652.749999996</v>
      </c>
      <c r="J82" s="57">
        <f t="shared" si="7"/>
        <v>0.5222662247858669</v>
      </c>
    </row>
    <row r="83" spans="1:10" s="17" customFormat="1" ht="88.5" customHeight="1" hidden="1">
      <c r="A83" s="48" t="s">
        <v>97</v>
      </c>
      <c r="B83" s="49">
        <v>0</v>
      </c>
      <c r="C83" s="49"/>
      <c r="D83" s="89"/>
      <c r="E83" s="89"/>
      <c r="F83" s="53">
        <f t="shared" si="4"/>
        <v>0</v>
      </c>
      <c r="G83" s="54" t="e">
        <f t="shared" si="5"/>
        <v>#DIV/0!</v>
      </c>
      <c r="H83" s="81"/>
      <c r="I83" s="56">
        <f t="shared" si="6"/>
        <v>0</v>
      </c>
      <c r="J83" s="57" t="e">
        <f t="shared" si="7"/>
        <v>#DIV/0!</v>
      </c>
    </row>
    <row r="84" spans="1:10" s="17" customFormat="1" ht="45" customHeight="1">
      <c r="A84" s="48" t="s">
        <v>98</v>
      </c>
      <c r="B84" s="49">
        <v>5000000</v>
      </c>
      <c r="C84" s="49">
        <v>19303533.58</v>
      </c>
      <c r="D84" s="89">
        <v>19303533.58</v>
      </c>
      <c r="E84" s="89">
        <v>15303533.58</v>
      </c>
      <c r="F84" s="53">
        <f t="shared" si="4"/>
        <v>-3999999.999999998</v>
      </c>
      <c r="G84" s="54">
        <f t="shared" si="5"/>
        <v>0.7927840525454719</v>
      </c>
      <c r="H84" s="81"/>
      <c r="I84" s="56">
        <f t="shared" si="6"/>
        <v>-3999999.999999998</v>
      </c>
      <c r="J84" s="57">
        <f t="shared" si="7"/>
        <v>0.7927840525454719</v>
      </c>
    </row>
    <row r="85" spans="1:10" s="30" customFormat="1" ht="48.75" customHeight="1">
      <c r="A85" s="71" t="s">
        <v>25</v>
      </c>
      <c r="B85" s="37">
        <f>B86+B88+B90+B92+B91+B89+B93+B87</f>
        <v>19375091</v>
      </c>
      <c r="C85" s="37">
        <f>C86+C88+C90+C92+C91+C89+C93+C87</f>
        <v>50618938</v>
      </c>
      <c r="D85" s="37">
        <f>D86+D88+D90+D92+D91+D89+D93+D87</f>
        <v>43259213</v>
      </c>
      <c r="E85" s="37">
        <f>E86+E88+E90+E92+E91+E89+E93+E87</f>
        <v>24683988.48</v>
      </c>
      <c r="F85" s="37">
        <f t="shared" si="4"/>
        <v>-18575224.52</v>
      </c>
      <c r="G85" s="38">
        <f t="shared" si="5"/>
        <v>0.5706065082598706</v>
      </c>
      <c r="H85" s="102"/>
      <c r="I85" s="40">
        <f t="shared" si="6"/>
        <v>-25934949.52</v>
      </c>
      <c r="J85" s="41">
        <f t="shared" si="7"/>
        <v>0.48764334960958683</v>
      </c>
    </row>
    <row r="86" spans="1:10" s="17" customFormat="1" ht="53.25" customHeight="1">
      <c r="A86" s="70" t="s">
        <v>99</v>
      </c>
      <c r="B86" s="49">
        <v>1150000</v>
      </c>
      <c r="C86" s="49">
        <v>380000</v>
      </c>
      <c r="D86" s="49">
        <v>380000</v>
      </c>
      <c r="E86" s="49">
        <v>99756.29</v>
      </c>
      <c r="F86" s="53">
        <f t="shared" si="4"/>
        <v>-280243.71</v>
      </c>
      <c r="G86" s="54">
        <f t="shared" si="5"/>
        <v>0.2625165526315789</v>
      </c>
      <c r="H86" s="54">
        <f>F86/E86</f>
        <v>-2.8092836050739263</v>
      </c>
      <c r="I86" s="56">
        <f t="shared" si="6"/>
        <v>-280243.71</v>
      </c>
      <c r="J86" s="57">
        <f t="shared" si="7"/>
        <v>0.2625165526315789</v>
      </c>
    </row>
    <row r="87" spans="1:10" s="17" customFormat="1" ht="72" customHeight="1">
      <c r="A87" s="70" t="s">
        <v>100</v>
      </c>
      <c r="B87" s="49">
        <v>397000</v>
      </c>
      <c r="C87" s="49">
        <v>0</v>
      </c>
      <c r="D87" s="49">
        <v>0</v>
      </c>
      <c r="E87" s="49">
        <v>0</v>
      </c>
      <c r="F87" s="53">
        <f t="shared" si="4"/>
        <v>0</v>
      </c>
      <c r="G87" s="54" t="e">
        <f t="shared" si="5"/>
        <v>#DIV/0!</v>
      </c>
      <c r="H87" s="81"/>
      <c r="I87" s="56">
        <f t="shared" si="6"/>
        <v>0</v>
      </c>
      <c r="J87" s="57" t="e">
        <f t="shared" si="7"/>
        <v>#DIV/0!</v>
      </c>
    </row>
    <row r="88" spans="1:10" s="17" customFormat="1" ht="85.5" customHeight="1">
      <c r="A88" s="103" t="s">
        <v>101</v>
      </c>
      <c r="B88" s="49">
        <v>13800000</v>
      </c>
      <c r="C88" s="49">
        <v>45174257</v>
      </c>
      <c r="D88" s="89">
        <v>38917457</v>
      </c>
      <c r="E88" s="89">
        <v>23323562.05</v>
      </c>
      <c r="F88" s="53">
        <f t="shared" si="4"/>
        <v>-15593894.95</v>
      </c>
      <c r="G88" s="54">
        <f t="shared" si="5"/>
        <v>0.5993084812812923</v>
      </c>
      <c r="H88" s="81"/>
      <c r="I88" s="56">
        <f t="shared" si="6"/>
        <v>-21850694.95</v>
      </c>
      <c r="J88" s="57">
        <f t="shared" si="7"/>
        <v>0.5163020622563864</v>
      </c>
    </row>
    <row r="89" spans="1:10" s="17" customFormat="1" ht="39" customHeight="1">
      <c r="A89" s="103" t="s">
        <v>102</v>
      </c>
      <c r="B89" s="49">
        <v>2523291</v>
      </c>
      <c r="C89" s="49">
        <v>3579991</v>
      </c>
      <c r="D89" s="89">
        <v>3230566</v>
      </c>
      <c r="E89" s="89">
        <v>875544</v>
      </c>
      <c r="F89" s="53">
        <f t="shared" si="4"/>
        <v>-2355022</v>
      </c>
      <c r="G89" s="54">
        <f t="shared" si="5"/>
        <v>0.2710187626564509</v>
      </c>
      <c r="H89" s="81"/>
      <c r="I89" s="56">
        <f t="shared" si="6"/>
        <v>-2704447</v>
      </c>
      <c r="J89" s="57">
        <f t="shared" si="7"/>
        <v>0.24456597795916246</v>
      </c>
    </row>
    <row r="90" spans="1:10" s="17" customFormat="1" ht="56.25" customHeight="1">
      <c r="A90" s="48" t="s">
        <v>103</v>
      </c>
      <c r="B90" s="49">
        <v>224700</v>
      </c>
      <c r="C90" s="49">
        <v>224700</v>
      </c>
      <c r="D90" s="89">
        <v>171200</v>
      </c>
      <c r="E90" s="89">
        <v>0</v>
      </c>
      <c r="F90" s="53">
        <f t="shared" si="4"/>
        <v>-171200</v>
      </c>
      <c r="G90" s="54">
        <f t="shared" si="5"/>
        <v>0</v>
      </c>
      <c r="H90" s="81"/>
      <c r="I90" s="56">
        <f t="shared" si="6"/>
        <v>-224700</v>
      </c>
      <c r="J90" s="57">
        <f t="shared" si="7"/>
        <v>0</v>
      </c>
    </row>
    <row r="91" spans="1:10" s="17" customFormat="1" ht="37.5" customHeight="1">
      <c r="A91" s="48" t="s">
        <v>104</v>
      </c>
      <c r="B91" s="49">
        <v>1201000</v>
      </c>
      <c r="C91" s="49">
        <v>60513</v>
      </c>
      <c r="D91" s="89">
        <v>60513</v>
      </c>
      <c r="E91" s="89">
        <v>14445.14</v>
      </c>
      <c r="F91" s="53">
        <f t="shared" si="4"/>
        <v>-46067.86</v>
      </c>
      <c r="G91" s="54">
        <f t="shared" si="5"/>
        <v>0.23871135127989027</v>
      </c>
      <c r="H91" s="81"/>
      <c r="I91" s="56">
        <f t="shared" si="6"/>
        <v>-46067.86</v>
      </c>
      <c r="J91" s="57">
        <f t="shared" si="7"/>
        <v>0.23871135127989027</v>
      </c>
    </row>
    <row r="92" spans="1:10" s="17" customFormat="1" ht="54" customHeight="1">
      <c r="A92" s="48" t="s">
        <v>105</v>
      </c>
      <c r="B92" s="49">
        <v>79100</v>
      </c>
      <c r="C92" s="49">
        <v>79100</v>
      </c>
      <c r="D92" s="89">
        <v>79100</v>
      </c>
      <c r="E92" s="89">
        <v>0</v>
      </c>
      <c r="F92" s="53">
        <f t="shared" si="4"/>
        <v>-79100</v>
      </c>
      <c r="G92" s="54">
        <f t="shared" si="5"/>
        <v>0</v>
      </c>
      <c r="H92" s="81"/>
      <c r="I92" s="56">
        <f t="shared" si="6"/>
        <v>-79100</v>
      </c>
      <c r="J92" s="57">
        <f t="shared" si="7"/>
        <v>0</v>
      </c>
    </row>
    <row r="93" spans="1:10" s="17" customFormat="1" ht="52.5" customHeight="1">
      <c r="A93" s="48" t="s">
        <v>106</v>
      </c>
      <c r="B93" s="49">
        <v>0</v>
      </c>
      <c r="C93" s="49">
        <v>1120377</v>
      </c>
      <c r="D93" s="89">
        <v>420377</v>
      </c>
      <c r="E93" s="89">
        <v>370681</v>
      </c>
      <c r="F93" s="53">
        <f t="shared" si="4"/>
        <v>-49696</v>
      </c>
      <c r="G93" s="54">
        <f t="shared" si="5"/>
        <v>0.88178230493105</v>
      </c>
      <c r="H93" s="81"/>
      <c r="I93" s="56">
        <f t="shared" si="6"/>
        <v>-749696</v>
      </c>
      <c r="J93" s="57">
        <f t="shared" si="7"/>
        <v>0.33085381081546655</v>
      </c>
    </row>
    <row r="94" spans="1:10" s="30" customFormat="1" ht="36" customHeight="1">
      <c r="A94" s="71" t="s">
        <v>31</v>
      </c>
      <c r="B94" s="37">
        <f>B95+B96+B97+B98+B100+B101+B99</f>
        <v>4039248</v>
      </c>
      <c r="C94" s="37">
        <f>C95+C96+C97+C98+C100+C101+C99</f>
        <v>12987682</v>
      </c>
      <c r="D94" s="37">
        <f>D95+D96+D97+D98+D100+D101+D99</f>
        <v>12648996</v>
      </c>
      <c r="E94" s="37">
        <f>E95+E96+E97+E98+E100+E101+E99</f>
        <v>6774484.19</v>
      </c>
      <c r="F94" s="37">
        <f t="shared" si="4"/>
        <v>-5874511.81</v>
      </c>
      <c r="G94" s="38">
        <f t="shared" si="5"/>
        <v>0.5355748543204536</v>
      </c>
      <c r="H94" s="102"/>
      <c r="I94" s="40">
        <f t="shared" si="6"/>
        <v>-6213197.81</v>
      </c>
      <c r="J94" s="41">
        <f t="shared" si="7"/>
        <v>0.5216084124942388</v>
      </c>
    </row>
    <row r="95" spans="1:10" s="17" customFormat="1" ht="69.75" customHeight="1">
      <c r="A95" s="48" t="s">
        <v>107</v>
      </c>
      <c r="B95" s="49">
        <v>413700</v>
      </c>
      <c r="C95" s="49">
        <v>4052470</v>
      </c>
      <c r="D95" s="89">
        <v>4052470</v>
      </c>
      <c r="E95" s="89">
        <v>2581500</v>
      </c>
      <c r="F95" s="53">
        <f t="shared" si="4"/>
        <v>-1470970</v>
      </c>
      <c r="G95" s="54">
        <f t="shared" si="5"/>
        <v>0.6370189045199595</v>
      </c>
      <c r="H95" s="81"/>
      <c r="I95" s="56">
        <f t="shared" si="6"/>
        <v>-1470970</v>
      </c>
      <c r="J95" s="57">
        <f t="shared" si="7"/>
        <v>0.6370189045199595</v>
      </c>
    </row>
    <row r="96" spans="1:10" s="17" customFormat="1" ht="42" customHeight="1">
      <c r="A96" s="48" t="s">
        <v>108</v>
      </c>
      <c r="B96" s="49">
        <v>100000</v>
      </c>
      <c r="C96" s="49">
        <v>100000</v>
      </c>
      <c r="D96" s="89">
        <v>100000</v>
      </c>
      <c r="E96" s="89">
        <v>0</v>
      </c>
      <c r="F96" s="53">
        <f t="shared" si="4"/>
        <v>-100000</v>
      </c>
      <c r="G96" s="54">
        <f t="shared" si="5"/>
        <v>0</v>
      </c>
      <c r="H96" s="81"/>
      <c r="I96" s="56">
        <f t="shared" si="6"/>
        <v>-100000</v>
      </c>
      <c r="J96" s="57">
        <f t="shared" si="7"/>
        <v>0</v>
      </c>
    </row>
    <row r="97" spans="1:10" s="17" customFormat="1" ht="58.5" customHeight="1">
      <c r="A97" s="48" t="s">
        <v>109</v>
      </c>
      <c r="B97" s="49">
        <v>1498000</v>
      </c>
      <c r="C97" s="49">
        <v>2322420</v>
      </c>
      <c r="D97" s="89">
        <v>2098770</v>
      </c>
      <c r="E97" s="89">
        <v>1843655.96</v>
      </c>
      <c r="F97" s="53">
        <f t="shared" si="4"/>
        <v>-255114.04000000004</v>
      </c>
      <c r="G97" s="54">
        <f t="shared" si="5"/>
        <v>0.8784459278529806</v>
      </c>
      <c r="H97" s="81"/>
      <c r="I97" s="56">
        <f t="shared" si="6"/>
        <v>-478764.04000000004</v>
      </c>
      <c r="J97" s="57">
        <f t="shared" si="7"/>
        <v>0.7938512241541151</v>
      </c>
    </row>
    <row r="98" spans="1:10" s="17" customFormat="1" ht="73.5" customHeight="1">
      <c r="A98" s="48" t="s">
        <v>110</v>
      </c>
      <c r="B98" s="49">
        <v>821000</v>
      </c>
      <c r="C98" s="49">
        <v>317000</v>
      </c>
      <c r="D98" s="89">
        <v>245000</v>
      </c>
      <c r="E98" s="89">
        <v>46431.3</v>
      </c>
      <c r="F98" s="53">
        <f t="shared" si="4"/>
        <v>-198568.7</v>
      </c>
      <c r="G98" s="54">
        <f t="shared" si="5"/>
        <v>0.18951551020408164</v>
      </c>
      <c r="H98" s="81"/>
      <c r="I98" s="56">
        <f t="shared" si="6"/>
        <v>-270568.7</v>
      </c>
      <c r="J98" s="57">
        <f t="shared" si="7"/>
        <v>0.14647097791798108</v>
      </c>
    </row>
    <row r="99" spans="1:10" s="17" customFormat="1" ht="36.75" customHeight="1">
      <c r="A99" s="48" t="s">
        <v>144</v>
      </c>
      <c r="B99" s="49">
        <v>0</v>
      </c>
      <c r="C99" s="49">
        <v>5789244</v>
      </c>
      <c r="D99" s="89">
        <v>5789244</v>
      </c>
      <c r="E99" s="89">
        <v>2034023.21</v>
      </c>
      <c r="F99" s="53">
        <f t="shared" si="4"/>
        <v>-3755220.79</v>
      </c>
      <c r="G99" s="54">
        <f t="shared" si="5"/>
        <v>0.3513452205503862</v>
      </c>
      <c r="H99" s="81"/>
      <c r="I99" s="56">
        <f t="shared" si="6"/>
        <v>-3755220.79</v>
      </c>
      <c r="J99" s="57">
        <f t="shared" si="7"/>
        <v>0.3513452205503862</v>
      </c>
    </row>
    <row r="100" spans="1:10" s="17" customFormat="1" ht="59.25" customHeight="1">
      <c r="A100" s="48" t="s">
        <v>111</v>
      </c>
      <c r="B100" s="49">
        <v>1050000</v>
      </c>
      <c r="C100" s="49">
        <v>250000</v>
      </c>
      <c r="D100" s="89">
        <v>235370</v>
      </c>
      <c r="E100" s="89">
        <v>140732.28</v>
      </c>
      <c r="F100" s="53">
        <f t="shared" si="4"/>
        <v>-94637.72</v>
      </c>
      <c r="G100" s="54">
        <f t="shared" si="5"/>
        <v>0.5979193610060756</v>
      </c>
      <c r="H100" s="81"/>
      <c r="I100" s="56">
        <f t="shared" si="6"/>
        <v>-109267.72</v>
      </c>
      <c r="J100" s="57">
        <f t="shared" si="7"/>
        <v>0.56292912</v>
      </c>
    </row>
    <row r="101" spans="1:10" s="17" customFormat="1" ht="36" customHeight="1">
      <c r="A101" s="70" t="s">
        <v>112</v>
      </c>
      <c r="B101" s="49">
        <v>156548</v>
      </c>
      <c r="C101" s="49">
        <v>156548</v>
      </c>
      <c r="D101" s="49">
        <v>128142</v>
      </c>
      <c r="E101" s="49">
        <v>128141.44</v>
      </c>
      <c r="F101" s="53">
        <f t="shared" si="4"/>
        <v>-0.5599999999976717</v>
      </c>
      <c r="G101" s="54">
        <f t="shared" si="5"/>
        <v>0.9999956298481373</v>
      </c>
      <c r="H101" s="81"/>
      <c r="I101" s="56">
        <f t="shared" si="6"/>
        <v>-28406.559999999998</v>
      </c>
      <c r="J101" s="57">
        <f t="shared" si="7"/>
        <v>0.8185440887140046</v>
      </c>
    </row>
    <row r="102" spans="1:10" s="17" customFormat="1" ht="25.5" customHeight="1">
      <c r="A102" s="70" t="s">
        <v>145</v>
      </c>
      <c r="B102" s="53">
        <v>8701262.24</v>
      </c>
      <c r="C102" s="53">
        <v>12200911.24</v>
      </c>
      <c r="D102" s="53">
        <v>12200911.24</v>
      </c>
      <c r="E102" s="53">
        <v>0</v>
      </c>
      <c r="F102" s="53">
        <f t="shared" si="4"/>
        <v>-12200911.24</v>
      </c>
      <c r="G102" s="54">
        <f t="shared" si="5"/>
        <v>0</v>
      </c>
      <c r="H102" s="98" t="e">
        <f>E102-#REF!</f>
        <v>#REF!</v>
      </c>
      <c r="I102" s="56">
        <f t="shared" si="6"/>
        <v>-12200911.24</v>
      </c>
      <c r="J102" s="57">
        <f t="shared" si="7"/>
        <v>0</v>
      </c>
    </row>
    <row r="103" spans="1:10" s="17" customFormat="1" ht="37.5" customHeight="1">
      <c r="A103" s="70" t="s">
        <v>35</v>
      </c>
      <c r="B103" s="53">
        <v>110000</v>
      </c>
      <c r="C103" s="53">
        <v>169000</v>
      </c>
      <c r="D103" s="53">
        <v>169000</v>
      </c>
      <c r="E103" s="53">
        <v>99000</v>
      </c>
      <c r="F103" s="53">
        <f t="shared" si="4"/>
        <v>-70000</v>
      </c>
      <c r="G103" s="54">
        <f t="shared" si="5"/>
        <v>0.5857988165680473</v>
      </c>
      <c r="H103" s="98"/>
      <c r="I103" s="56">
        <f t="shared" si="6"/>
        <v>-70000</v>
      </c>
      <c r="J103" s="57">
        <f t="shared" si="7"/>
        <v>0.5857988165680473</v>
      </c>
    </row>
    <row r="104" spans="1:10" s="17" customFormat="1" ht="63" customHeight="1">
      <c r="A104" s="70" t="s">
        <v>142</v>
      </c>
      <c r="B104" s="53">
        <v>0</v>
      </c>
      <c r="C104" s="53">
        <v>1456560</v>
      </c>
      <c r="D104" s="53">
        <v>1456560</v>
      </c>
      <c r="E104" s="53">
        <v>1456560</v>
      </c>
      <c r="F104" s="53">
        <f t="shared" si="4"/>
        <v>0</v>
      </c>
      <c r="G104" s="54">
        <f t="shared" si="5"/>
        <v>1</v>
      </c>
      <c r="H104" s="98"/>
      <c r="I104" s="56">
        <f t="shared" si="6"/>
        <v>0</v>
      </c>
      <c r="J104" s="57">
        <f t="shared" si="7"/>
        <v>1</v>
      </c>
    </row>
    <row r="105" spans="1:10" s="27" customFormat="1" ht="42" customHeight="1">
      <c r="A105" s="104" t="s">
        <v>9</v>
      </c>
      <c r="B105" s="31">
        <f>B6+B24+B39+B48+B65+B71+B77+B85+B94+B102+B103+B104</f>
        <v>501880311.24</v>
      </c>
      <c r="C105" s="31">
        <f>C6+C24+C39+C48+C65+C71+C77+C85+C94+C102+C103+C104</f>
        <v>626442323.2</v>
      </c>
      <c r="D105" s="31">
        <f>D6+D24+D39+D48+D65+D71+D77+D85+D94+D102+D103+D104</f>
        <v>509918150.20000005</v>
      </c>
      <c r="E105" s="31">
        <f>E6+E24+E39+E48+E65+E71+E77+E85+E94+E102+E103+E104</f>
        <v>394604528.16</v>
      </c>
      <c r="F105" s="32">
        <f t="shared" si="4"/>
        <v>-115313622.04000002</v>
      </c>
      <c r="G105" s="105">
        <f t="shared" si="5"/>
        <v>0.7738585653505926</v>
      </c>
      <c r="H105" s="106" t="e">
        <f>E105-#REF!</f>
        <v>#REF!</v>
      </c>
      <c r="I105" s="33">
        <f t="shared" si="6"/>
        <v>-231837795.04000002</v>
      </c>
      <c r="J105" s="107">
        <f t="shared" si="7"/>
        <v>0.6299135826970894</v>
      </c>
    </row>
    <row r="106" spans="1:10" s="27" customFormat="1" ht="39.75" customHeight="1">
      <c r="A106" s="104" t="s">
        <v>29</v>
      </c>
      <c r="B106" s="32">
        <f>B109+B110+B118+B121+B125+B129+B131+B135+B145</f>
        <v>82612686</v>
      </c>
      <c r="C106" s="32">
        <f>C109+C110+C118+C121+C125+C129+C131+C135+C145</f>
        <v>50719391.849999994</v>
      </c>
      <c r="D106" s="32">
        <f>D109+D110+D118+D121+D125+D129+D131+D135+D145</f>
        <v>47881824.349999994</v>
      </c>
      <c r="E106" s="32">
        <f>E109+E110+E118+E121+E125+E129+E131+E135+E145</f>
        <v>17531310.69</v>
      </c>
      <c r="F106" s="32">
        <f t="shared" si="4"/>
        <v>-30350513.659999993</v>
      </c>
      <c r="G106" s="105">
        <f t="shared" si="5"/>
        <v>0.3661370661621418</v>
      </c>
      <c r="H106" s="106"/>
      <c r="I106" s="33">
        <f t="shared" si="6"/>
        <v>-33188081.159999993</v>
      </c>
      <c r="J106" s="107">
        <f t="shared" si="7"/>
        <v>0.34565301456783937</v>
      </c>
    </row>
    <row r="107" spans="1:10" s="17" customFormat="1" ht="17.25" customHeight="1" hidden="1">
      <c r="A107" s="48" t="s">
        <v>10</v>
      </c>
      <c r="B107" s="49"/>
      <c r="C107" s="49"/>
      <c r="D107" s="49"/>
      <c r="E107" s="49"/>
      <c r="F107" s="53">
        <f t="shared" si="4"/>
        <v>0</v>
      </c>
      <c r="G107" s="54" t="e">
        <f t="shared" si="5"/>
        <v>#DIV/0!</v>
      </c>
      <c r="H107" s="81"/>
      <c r="I107" s="56">
        <f t="shared" si="6"/>
        <v>0</v>
      </c>
      <c r="J107" s="57" t="e">
        <f t="shared" si="7"/>
        <v>#DIV/0!</v>
      </c>
    </row>
    <row r="108" spans="1:10" s="17" customFormat="1" ht="17.25" customHeight="1" hidden="1">
      <c r="A108" s="48" t="s">
        <v>11</v>
      </c>
      <c r="B108" s="49"/>
      <c r="C108" s="49"/>
      <c r="D108" s="49"/>
      <c r="E108" s="49"/>
      <c r="F108" s="53">
        <f t="shared" si="4"/>
        <v>0</v>
      </c>
      <c r="G108" s="54" t="e">
        <f t="shared" si="5"/>
        <v>#DIV/0!</v>
      </c>
      <c r="H108" s="81"/>
      <c r="I108" s="56">
        <f t="shared" si="6"/>
        <v>0</v>
      </c>
      <c r="J108" s="57" t="e">
        <f t="shared" si="7"/>
        <v>#DIV/0!</v>
      </c>
    </row>
    <row r="109" spans="1:10" s="34" customFormat="1" ht="40.5" customHeight="1">
      <c r="A109" s="71" t="s">
        <v>23</v>
      </c>
      <c r="B109" s="37">
        <v>470000</v>
      </c>
      <c r="C109" s="37">
        <v>600000</v>
      </c>
      <c r="D109" s="37">
        <v>525000</v>
      </c>
      <c r="E109" s="37">
        <v>1086265.06</v>
      </c>
      <c r="F109" s="37">
        <f t="shared" si="4"/>
        <v>561265.06</v>
      </c>
      <c r="G109" s="38">
        <f t="shared" si="5"/>
        <v>2.069076304761905</v>
      </c>
      <c r="H109" s="108"/>
      <c r="I109" s="40">
        <f t="shared" si="6"/>
        <v>486265.06000000006</v>
      </c>
      <c r="J109" s="41">
        <f t="shared" si="7"/>
        <v>1.8104417666666668</v>
      </c>
    </row>
    <row r="110" spans="1:10" s="34" customFormat="1" ht="27" customHeight="1">
      <c r="A110" s="71" t="s">
        <v>17</v>
      </c>
      <c r="B110" s="37">
        <f>B111+B112+B113+B114+B115+B117</f>
        <v>12481780</v>
      </c>
      <c r="C110" s="37">
        <f>C111+C112+C113+C114+C115+C117+C116</f>
        <v>10759640</v>
      </c>
      <c r="D110" s="37">
        <f>D111+D112+D113+D114+D115+D117+D116</f>
        <v>8228805</v>
      </c>
      <c r="E110" s="37">
        <f>E111+E112+E113+E114+E115+E117+E116</f>
        <v>1705262.9700000002</v>
      </c>
      <c r="F110" s="37">
        <f t="shared" si="4"/>
        <v>-6523542.029999999</v>
      </c>
      <c r="G110" s="38">
        <f t="shared" si="5"/>
        <v>0.20723093693434225</v>
      </c>
      <c r="H110" s="108"/>
      <c r="I110" s="40">
        <f t="shared" si="6"/>
        <v>-9054377.03</v>
      </c>
      <c r="J110" s="41">
        <f t="shared" si="7"/>
        <v>0.1584869912004491</v>
      </c>
    </row>
    <row r="111" spans="1:10" s="17" customFormat="1" ht="44.25" customHeight="1">
      <c r="A111" s="48" t="s">
        <v>50</v>
      </c>
      <c r="B111" s="49">
        <v>5080720</v>
      </c>
      <c r="C111" s="49">
        <v>4580560</v>
      </c>
      <c r="D111" s="49">
        <v>3435420</v>
      </c>
      <c r="E111" s="49">
        <v>572836.8</v>
      </c>
      <c r="F111" s="53">
        <f t="shared" si="4"/>
        <v>-2862583.2</v>
      </c>
      <c r="G111" s="54">
        <f t="shared" si="5"/>
        <v>0.1667443282044117</v>
      </c>
      <c r="H111" s="109"/>
      <c r="I111" s="56">
        <f t="shared" si="6"/>
        <v>-4007723.2</v>
      </c>
      <c r="J111" s="57">
        <f t="shared" si="7"/>
        <v>0.12505824615330877</v>
      </c>
    </row>
    <row r="112" spans="1:10" s="17" customFormat="1" ht="57" customHeight="1">
      <c r="A112" s="48" t="s">
        <v>113</v>
      </c>
      <c r="B112" s="49">
        <v>6067280</v>
      </c>
      <c r="C112" s="49">
        <v>5242280</v>
      </c>
      <c r="D112" s="49">
        <v>4034210</v>
      </c>
      <c r="E112" s="49">
        <v>938818.11</v>
      </c>
      <c r="F112" s="53">
        <f t="shared" si="4"/>
        <v>-3095391.89</v>
      </c>
      <c r="G112" s="54">
        <f t="shared" si="5"/>
        <v>0.2327142389711988</v>
      </c>
      <c r="H112" s="109"/>
      <c r="I112" s="56">
        <f t="shared" si="6"/>
        <v>-4303461.89</v>
      </c>
      <c r="J112" s="57">
        <f t="shared" si="7"/>
        <v>0.17908583860457664</v>
      </c>
    </row>
    <row r="113" spans="1:10" s="17" customFormat="1" ht="57" customHeight="1">
      <c r="A113" s="48" t="s">
        <v>53</v>
      </c>
      <c r="B113" s="49">
        <v>139500</v>
      </c>
      <c r="C113" s="49">
        <v>139500</v>
      </c>
      <c r="D113" s="49">
        <v>132625</v>
      </c>
      <c r="E113" s="49">
        <v>0</v>
      </c>
      <c r="F113" s="53">
        <f t="shared" si="4"/>
        <v>-132625</v>
      </c>
      <c r="G113" s="54">
        <f t="shared" si="5"/>
        <v>0</v>
      </c>
      <c r="H113" s="109"/>
      <c r="I113" s="56">
        <f t="shared" si="6"/>
        <v>-139500</v>
      </c>
      <c r="J113" s="57">
        <f t="shared" si="7"/>
        <v>0</v>
      </c>
    </row>
    <row r="114" spans="1:10" s="17" customFormat="1" ht="60" customHeight="1">
      <c r="A114" s="103" t="s">
        <v>114</v>
      </c>
      <c r="B114" s="110">
        <v>619500</v>
      </c>
      <c r="C114" s="110">
        <v>500000</v>
      </c>
      <c r="D114" s="110">
        <v>375000</v>
      </c>
      <c r="E114" s="110">
        <v>193608.06</v>
      </c>
      <c r="F114" s="53">
        <f t="shared" si="4"/>
        <v>-181391.94</v>
      </c>
      <c r="G114" s="54">
        <f t="shared" si="5"/>
        <v>0.51628816</v>
      </c>
      <c r="H114" s="111"/>
      <c r="I114" s="56">
        <f t="shared" si="6"/>
        <v>-306391.94</v>
      </c>
      <c r="J114" s="57">
        <f t="shared" si="7"/>
        <v>0.38721612</v>
      </c>
    </row>
    <row r="115" spans="1:10" s="17" customFormat="1" ht="60" customHeight="1">
      <c r="A115" s="70" t="s">
        <v>115</v>
      </c>
      <c r="B115" s="49">
        <v>450000</v>
      </c>
      <c r="C115" s="49">
        <v>50000</v>
      </c>
      <c r="D115" s="49">
        <v>50000</v>
      </c>
      <c r="E115" s="49">
        <v>0</v>
      </c>
      <c r="F115" s="53">
        <f t="shared" si="4"/>
        <v>-50000</v>
      </c>
      <c r="G115" s="54">
        <f t="shared" si="5"/>
        <v>0</v>
      </c>
      <c r="H115" s="109"/>
      <c r="I115" s="56">
        <f t="shared" si="6"/>
        <v>-50000</v>
      </c>
      <c r="J115" s="57">
        <f t="shared" si="7"/>
        <v>0</v>
      </c>
    </row>
    <row r="116" spans="1:10" s="17" customFormat="1" ht="150" customHeight="1">
      <c r="A116" s="70" t="s">
        <v>139</v>
      </c>
      <c r="B116" s="49">
        <v>0</v>
      </c>
      <c r="C116" s="49">
        <v>135000</v>
      </c>
      <c r="D116" s="49">
        <v>135000</v>
      </c>
      <c r="E116" s="49">
        <v>0</v>
      </c>
      <c r="F116" s="53">
        <f t="shared" si="4"/>
        <v>-135000</v>
      </c>
      <c r="G116" s="54">
        <f t="shared" si="5"/>
        <v>0</v>
      </c>
      <c r="H116" s="109"/>
      <c r="I116" s="56">
        <f t="shared" si="6"/>
        <v>-135000</v>
      </c>
      <c r="J116" s="57">
        <f t="shared" si="7"/>
        <v>0</v>
      </c>
    </row>
    <row r="117" spans="1:10" s="17" customFormat="1" ht="144" customHeight="1">
      <c r="A117" s="70" t="s">
        <v>60</v>
      </c>
      <c r="B117" s="49">
        <v>124780</v>
      </c>
      <c r="C117" s="49">
        <v>112300</v>
      </c>
      <c r="D117" s="49">
        <v>66550</v>
      </c>
      <c r="E117" s="49">
        <v>0</v>
      </c>
      <c r="F117" s="53">
        <f t="shared" si="4"/>
        <v>-66550</v>
      </c>
      <c r="G117" s="54">
        <f t="shared" si="5"/>
        <v>0</v>
      </c>
      <c r="H117" s="109"/>
      <c r="I117" s="56">
        <f t="shared" si="6"/>
        <v>-112300</v>
      </c>
      <c r="J117" s="57">
        <f t="shared" si="7"/>
        <v>0</v>
      </c>
    </row>
    <row r="118" spans="1:10" s="17" customFormat="1" ht="43.5" customHeight="1">
      <c r="A118" s="71" t="s">
        <v>28</v>
      </c>
      <c r="B118" s="37">
        <f>B119+B120</f>
        <v>7051240</v>
      </c>
      <c r="C118" s="37">
        <f>C119+C120</f>
        <v>10438544.5</v>
      </c>
      <c r="D118" s="37">
        <f>D119+D120</f>
        <v>10438544.5</v>
      </c>
      <c r="E118" s="37">
        <f>E119+E120</f>
        <v>124660</v>
      </c>
      <c r="F118" s="37">
        <f t="shared" si="4"/>
        <v>-10313884.5</v>
      </c>
      <c r="G118" s="38">
        <f t="shared" si="5"/>
        <v>0.01194227796796766</v>
      </c>
      <c r="H118" s="108"/>
      <c r="I118" s="40">
        <f t="shared" si="6"/>
        <v>-10313884.5</v>
      </c>
      <c r="J118" s="41">
        <f t="shared" si="7"/>
        <v>0.01194227796796766</v>
      </c>
    </row>
    <row r="119" spans="1:10" s="17" customFormat="1" ht="61.5" customHeight="1">
      <c r="A119" s="48" t="s">
        <v>116</v>
      </c>
      <c r="B119" s="49">
        <v>5000000</v>
      </c>
      <c r="C119" s="49">
        <v>8746304.5</v>
      </c>
      <c r="D119" s="49">
        <v>8746304.5</v>
      </c>
      <c r="E119" s="49">
        <v>124660</v>
      </c>
      <c r="F119" s="53">
        <f t="shared" si="4"/>
        <v>-8621644.5</v>
      </c>
      <c r="G119" s="54">
        <f t="shared" si="5"/>
        <v>0.014252876743543516</v>
      </c>
      <c r="H119" s="109"/>
      <c r="I119" s="56">
        <f t="shared" si="6"/>
        <v>-8621644.5</v>
      </c>
      <c r="J119" s="57">
        <f t="shared" si="7"/>
        <v>0.014252876743543516</v>
      </c>
    </row>
    <row r="120" spans="1:10" s="17" customFormat="1" ht="78.75" customHeight="1">
      <c r="A120" s="48" t="s">
        <v>117</v>
      </c>
      <c r="B120" s="49">
        <v>2051240</v>
      </c>
      <c r="C120" s="49">
        <v>1692240</v>
      </c>
      <c r="D120" s="49">
        <v>1692240</v>
      </c>
      <c r="E120" s="49">
        <v>0</v>
      </c>
      <c r="F120" s="53">
        <f t="shared" si="4"/>
        <v>-1692240</v>
      </c>
      <c r="G120" s="54">
        <f t="shared" si="5"/>
        <v>0</v>
      </c>
      <c r="H120" s="109"/>
      <c r="I120" s="56">
        <f t="shared" si="6"/>
        <v>-1692240</v>
      </c>
      <c r="J120" s="57">
        <f t="shared" si="7"/>
        <v>0</v>
      </c>
    </row>
    <row r="121" spans="1:10" ht="61.5" customHeight="1">
      <c r="A121" s="112" t="s">
        <v>18</v>
      </c>
      <c r="B121" s="40">
        <f>B122+B124+B123</f>
        <v>645500</v>
      </c>
      <c r="C121" s="40">
        <f>C122+C124+C123</f>
        <v>257230</v>
      </c>
      <c r="D121" s="40">
        <f>D122+D124+D123</f>
        <v>198547.5</v>
      </c>
      <c r="E121" s="40">
        <f>E122+E124+E123</f>
        <v>4026963.33</v>
      </c>
      <c r="F121" s="37">
        <f t="shared" si="4"/>
        <v>3828415.83</v>
      </c>
      <c r="G121" s="38">
        <f t="shared" si="5"/>
        <v>20.282115513919845</v>
      </c>
      <c r="H121" s="113" t="e">
        <f>#REF!-#REF!</f>
        <v>#REF!</v>
      </c>
      <c r="I121" s="40">
        <f t="shared" si="6"/>
        <v>3769733.33</v>
      </c>
      <c r="J121" s="41">
        <f t="shared" si="7"/>
        <v>15.655107607977296</v>
      </c>
    </row>
    <row r="122" spans="1:10" ht="133.5" customHeight="1">
      <c r="A122" s="103" t="s">
        <v>118</v>
      </c>
      <c r="B122" s="110">
        <v>623000</v>
      </c>
      <c r="C122" s="110">
        <v>234730</v>
      </c>
      <c r="D122" s="110">
        <v>176047.5</v>
      </c>
      <c r="E122" s="110">
        <v>3222456.33</v>
      </c>
      <c r="F122" s="53">
        <f t="shared" si="4"/>
        <v>3046408.83</v>
      </c>
      <c r="G122" s="54">
        <f t="shared" si="5"/>
        <v>18.30447083883611</v>
      </c>
      <c r="H122" s="111"/>
      <c r="I122" s="56">
        <f t="shared" si="6"/>
        <v>2987726.33</v>
      </c>
      <c r="J122" s="57">
        <f t="shared" si="7"/>
        <v>13.728353129127083</v>
      </c>
    </row>
    <row r="123" spans="1:10" ht="51" customHeight="1">
      <c r="A123" s="117" t="s">
        <v>155</v>
      </c>
      <c r="B123" s="110">
        <v>0</v>
      </c>
      <c r="C123" s="110">
        <v>0</v>
      </c>
      <c r="D123" s="110">
        <v>0</v>
      </c>
      <c r="E123" s="110">
        <v>804507</v>
      </c>
      <c r="F123" s="53">
        <f t="shared" si="4"/>
        <v>804507</v>
      </c>
      <c r="G123" s="54" t="e">
        <f t="shared" si="5"/>
        <v>#DIV/0!</v>
      </c>
      <c r="H123" s="111"/>
      <c r="I123" s="56">
        <f t="shared" si="6"/>
        <v>804507</v>
      </c>
      <c r="J123" s="57" t="e">
        <f t="shared" si="7"/>
        <v>#DIV/0!</v>
      </c>
    </row>
    <row r="124" spans="1:10" ht="54.75" customHeight="1">
      <c r="A124" s="103" t="s">
        <v>119</v>
      </c>
      <c r="B124" s="110">
        <v>22500</v>
      </c>
      <c r="C124" s="110">
        <v>22500</v>
      </c>
      <c r="D124" s="110">
        <v>22500</v>
      </c>
      <c r="E124" s="110">
        <v>0</v>
      </c>
      <c r="F124" s="53">
        <f t="shared" si="4"/>
        <v>-22500</v>
      </c>
      <c r="G124" s="54">
        <f t="shared" si="5"/>
        <v>0</v>
      </c>
      <c r="H124" s="111"/>
      <c r="I124" s="56">
        <f t="shared" si="6"/>
        <v>-22500</v>
      </c>
      <c r="J124" s="57">
        <f t="shared" si="7"/>
        <v>0</v>
      </c>
    </row>
    <row r="125" spans="1:10" ht="30" customHeight="1">
      <c r="A125" s="114" t="s">
        <v>19</v>
      </c>
      <c r="B125" s="40">
        <f>B126+B127+B128</f>
        <v>229000</v>
      </c>
      <c r="C125" s="40">
        <f>C126+C127+C128</f>
        <v>131000</v>
      </c>
      <c r="D125" s="40">
        <f>D126+D127+D128</f>
        <v>98250</v>
      </c>
      <c r="E125" s="40">
        <f>E126+E127+E128</f>
        <v>35262.84</v>
      </c>
      <c r="F125" s="37">
        <f t="shared" si="4"/>
        <v>-62987.16</v>
      </c>
      <c r="G125" s="38">
        <f t="shared" si="5"/>
        <v>0.3589093129770992</v>
      </c>
      <c r="H125" s="115"/>
      <c r="I125" s="40">
        <f t="shared" si="6"/>
        <v>-95737.16</v>
      </c>
      <c r="J125" s="41">
        <f t="shared" si="7"/>
        <v>0.2691819847328244</v>
      </c>
    </row>
    <row r="126" spans="1:10" ht="41.25" customHeight="1">
      <c r="A126" s="116" t="s">
        <v>120</v>
      </c>
      <c r="B126" s="110">
        <v>65000</v>
      </c>
      <c r="C126" s="110">
        <v>16000</v>
      </c>
      <c r="D126" s="110">
        <v>12000</v>
      </c>
      <c r="E126" s="110">
        <v>4238.13</v>
      </c>
      <c r="F126" s="53">
        <f t="shared" si="4"/>
        <v>-7761.87</v>
      </c>
      <c r="G126" s="54">
        <f t="shared" si="5"/>
        <v>0.35317750000000003</v>
      </c>
      <c r="H126" s="111"/>
      <c r="I126" s="56">
        <f t="shared" si="6"/>
        <v>-11761.869999999999</v>
      </c>
      <c r="J126" s="57">
        <f t="shared" si="7"/>
        <v>0.264883125</v>
      </c>
    </row>
    <row r="127" spans="1:10" ht="56.25" customHeight="1">
      <c r="A127" s="103" t="s">
        <v>121</v>
      </c>
      <c r="B127" s="110">
        <v>70000</v>
      </c>
      <c r="C127" s="110">
        <v>70000</v>
      </c>
      <c r="D127" s="110">
        <v>52500</v>
      </c>
      <c r="E127" s="110">
        <v>26440.67</v>
      </c>
      <c r="F127" s="53">
        <f t="shared" si="4"/>
        <v>-26059.33</v>
      </c>
      <c r="G127" s="54">
        <f t="shared" si="5"/>
        <v>0.5036318095238095</v>
      </c>
      <c r="H127" s="111"/>
      <c r="I127" s="56">
        <f t="shared" si="6"/>
        <v>-43559.33</v>
      </c>
      <c r="J127" s="57">
        <f t="shared" si="7"/>
        <v>0.3777238571428571</v>
      </c>
    </row>
    <row r="128" spans="1:10" ht="92.25" customHeight="1">
      <c r="A128" s="117" t="s">
        <v>122</v>
      </c>
      <c r="B128" s="110">
        <v>94000</v>
      </c>
      <c r="C128" s="110">
        <v>45000</v>
      </c>
      <c r="D128" s="110">
        <v>33750</v>
      </c>
      <c r="E128" s="110">
        <v>4584.04</v>
      </c>
      <c r="F128" s="53">
        <f t="shared" si="4"/>
        <v>-29165.96</v>
      </c>
      <c r="G128" s="54">
        <f t="shared" si="5"/>
        <v>0.1358234074074074</v>
      </c>
      <c r="H128" s="111"/>
      <c r="I128" s="56">
        <f t="shared" si="6"/>
        <v>-40415.96</v>
      </c>
      <c r="J128" s="57">
        <f t="shared" si="7"/>
        <v>0.10186755555555556</v>
      </c>
    </row>
    <row r="129" spans="1:10" ht="46.5" customHeight="1">
      <c r="A129" s="112" t="s">
        <v>20</v>
      </c>
      <c r="B129" s="40">
        <f>B130</f>
        <v>1308000</v>
      </c>
      <c r="C129" s="40">
        <f>C130</f>
        <v>888000</v>
      </c>
      <c r="D129" s="40">
        <f>D130</f>
        <v>866000</v>
      </c>
      <c r="E129" s="40">
        <f>E130</f>
        <v>57166.66</v>
      </c>
      <c r="F129" s="37">
        <f t="shared" si="4"/>
        <v>-808833.34</v>
      </c>
      <c r="G129" s="38">
        <f t="shared" si="5"/>
        <v>0.06601230946882218</v>
      </c>
      <c r="H129" s="118">
        <f>F129/E129</f>
        <v>-14.148689813258287</v>
      </c>
      <c r="I129" s="40">
        <f t="shared" si="6"/>
        <v>-830833.34</v>
      </c>
      <c r="J129" s="41">
        <f t="shared" si="7"/>
        <v>0.06437686936936937</v>
      </c>
    </row>
    <row r="130" spans="1:10" ht="131.25" customHeight="1">
      <c r="A130" s="103" t="s">
        <v>123</v>
      </c>
      <c r="B130" s="110">
        <v>1308000</v>
      </c>
      <c r="C130" s="110">
        <v>888000</v>
      </c>
      <c r="D130" s="110">
        <v>866000</v>
      </c>
      <c r="E130" s="110">
        <v>57166.66</v>
      </c>
      <c r="F130" s="53">
        <f t="shared" si="4"/>
        <v>-808833.34</v>
      </c>
      <c r="G130" s="54">
        <f t="shared" si="5"/>
        <v>0.06601230946882218</v>
      </c>
      <c r="H130" s="111"/>
      <c r="I130" s="56">
        <f t="shared" si="6"/>
        <v>-830833.34</v>
      </c>
      <c r="J130" s="57">
        <f t="shared" si="7"/>
        <v>0.06437686936936937</v>
      </c>
    </row>
    <row r="131" spans="1:10" ht="41.25" customHeight="1">
      <c r="A131" s="112" t="s">
        <v>34</v>
      </c>
      <c r="B131" s="40">
        <f>B132+B133+B134</f>
        <v>4300000</v>
      </c>
      <c r="C131" s="40">
        <f>C132+C133+C134</f>
        <v>6533097.12</v>
      </c>
      <c r="D131" s="40">
        <f>D132+D133+D134</f>
        <v>6533097.12</v>
      </c>
      <c r="E131" s="40">
        <f>E132+E133+E134</f>
        <v>0</v>
      </c>
      <c r="F131" s="37">
        <f t="shared" si="4"/>
        <v>-6533097.12</v>
      </c>
      <c r="G131" s="38">
        <f t="shared" si="5"/>
        <v>0</v>
      </c>
      <c r="H131" s="119"/>
      <c r="I131" s="40">
        <f t="shared" si="6"/>
        <v>-6533097.12</v>
      </c>
      <c r="J131" s="41">
        <f t="shared" si="7"/>
        <v>0</v>
      </c>
    </row>
    <row r="132" spans="1:10" ht="52.5" customHeight="1">
      <c r="A132" s="117" t="s">
        <v>124</v>
      </c>
      <c r="B132" s="110">
        <v>3300000</v>
      </c>
      <c r="C132" s="110">
        <v>0</v>
      </c>
      <c r="D132" s="110">
        <v>0</v>
      </c>
      <c r="E132" s="110">
        <v>0</v>
      </c>
      <c r="F132" s="53">
        <f t="shared" si="4"/>
        <v>0</v>
      </c>
      <c r="G132" s="54" t="e">
        <f t="shared" si="5"/>
        <v>#DIV/0!</v>
      </c>
      <c r="H132" s="111"/>
      <c r="I132" s="56">
        <f t="shared" si="6"/>
        <v>0</v>
      </c>
      <c r="J132" s="57" t="e">
        <f t="shared" si="7"/>
        <v>#DIV/0!</v>
      </c>
    </row>
    <row r="133" spans="1:10" ht="59.25" customHeight="1">
      <c r="A133" s="117" t="s">
        <v>125</v>
      </c>
      <c r="B133" s="110">
        <v>500000</v>
      </c>
      <c r="C133" s="110">
        <v>1146613.12</v>
      </c>
      <c r="D133" s="110">
        <v>1146613.12</v>
      </c>
      <c r="E133" s="110">
        <v>0</v>
      </c>
      <c r="F133" s="53">
        <f t="shared" si="4"/>
        <v>-1146613.12</v>
      </c>
      <c r="G133" s="54">
        <f t="shared" si="5"/>
        <v>0</v>
      </c>
      <c r="H133" s="111"/>
      <c r="I133" s="56">
        <f t="shared" si="6"/>
        <v>-1146613.12</v>
      </c>
      <c r="J133" s="57">
        <f t="shared" si="7"/>
        <v>0</v>
      </c>
    </row>
    <row r="134" spans="1:10" ht="84" customHeight="1">
      <c r="A134" s="103" t="s">
        <v>126</v>
      </c>
      <c r="B134" s="110">
        <v>500000</v>
      </c>
      <c r="C134" s="110">
        <v>5386484</v>
      </c>
      <c r="D134" s="110">
        <v>5386484</v>
      </c>
      <c r="E134" s="110">
        <v>0</v>
      </c>
      <c r="F134" s="53">
        <f t="shared" si="4"/>
        <v>-5386484</v>
      </c>
      <c r="G134" s="54">
        <f t="shared" si="5"/>
        <v>0</v>
      </c>
      <c r="H134" s="111"/>
      <c r="I134" s="56">
        <f t="shared" si="6"/>
        <v>-5386484</v>
      </c>
      <c r="J134" s="57">
        <f t="shared" si="7"/>
        <v>0</v>
      </c>
    </row>
    <row r="135" spans="1:10" ht="36.75" customHeight="1">
      <c r="A135" s="112" t="s">
        <v>30</v>
      </c>
      <c r="B135" s="40">
        <f>B138+B139+B140+B141+B142+B143+B144</f>
        <v>55526266</v>
      </c>
      <c r="C135" s="40">
        <f>C137+C138+C139+C140+C141+C142+C143+C144+C136</f>
        <v>17879028.869999997</v>
      </c>
      <c r="D135" s="40">
        <f>D137+D138+D139+D140+D141+D142+D143+D144+D136</f>
        <v>17873528.869999997</v>
      </c>
      <c r="E135" s="40">
        <f>E137+E138+E139+E140+E141+E142+E143+E144+E136</f>
        <v>9568749.83</v>
      </c>
      <c r="F135" s="37">
        <f t="shared" si="4"/>
        <v>-8304779.039999997</v>
      </c>
      <c r="G135" s="38">
        <f t="shared" si="5"/>
        <v>0.5353587363523251</v>
      </c>
      <c r="H135" s="119"/>
      <c r="I135" s="40">
        <f t="shared" si="6"/>
        <v>-8310279.039999997</v>
      </c>
      <c r="J135" s="41">
        <f t="shared" si="7"/>
        <v>0.5351940477066863</v>
      </c>
    </row>
    <row r="136" spans="1:10" ht="58.5" customHeight="1">
      <c r="A136" s="117" t="s">
        <v>147</v>
      </c>
      <c r="B136" s="110">
        <v>0</v>
      </c>
      <c r="C136" s="110">
        <v>305900</v>
      </c>
      <c r="D136" s="110">
        <v>305900</v>
      </c>
      <c r="E136" s="110">
        <v>204568</v>
      </c>
      <c r="F136" s="53">
        <f t="shared" si="4"/>
        <v>-101332</v>
      </c>
      <c r="G136" s="54">
        <f t="shared" si="5"/>
        <v>0.668741418764302</v>
      </c>
      <c r="H136" s="111"/>
      <c r="I136" s="56">
        <f t="shared" si="6"/>
        <v>-101332</v>
      </c>
      <c r="J136" s="57">
        <f t="shared" si="7"/>
        <v>0.668741418764302</v>
      </c>
    </row>
    <row r="137" spans="1:10" ht="51" customHeight="1">
      <c r="A137" s="117" t="s">
        <v>140</v>
      </c>
      <c r="B137" s="110">
        <v>0</v>
      </c>
      <c r="C137" s="110">
        <v>0</v>
      </c>
      <c r="D137" s="110">
        <v>0</v>
      </c>
      <c r="E137" s="110">
        <v>0</v>
      </c>
      <c r="F137" s="53">
        <f t="shared" si="4"/>
        <v>0</v>
      </c>
      <c r="G137" s="54" t="e">
        <f t="shared" si="5"/>
        <v>#DIV/0!</v>
      </c>
      <c r="H137" s="111"/>
      <c r="I137" s="56">
        <f t="shared" si="6"/>
        <v>0</v>
      </c>
      <c r="J137" s="57" t="e">
        <f t="shared" si="7"/>
        <v>#DIV/0!</v>
      </c>
    </row>
    <row r="138" spans="1:10" ht="57.75" customHeight="1">
      <c r="A138" s="103" t="s">
        <v>127</v>
      </c>
      <c r="B138" s="110">
        <v>17062409</v>
      </c>
      <c r="C138" s="110">
        <v>500000</v>
      </c>
      <c r="D138" s="110">
        <v>500000</v>
      </c>
      <c r="E138" s="110">
        <v>0</v>
      </c>
      <c r="F138" s="53">
        <f t="shared" si="4"/>
        <v>-500000</v>
      </c>
      <c r="G138" s="54">
        <f t="shared" si="5"/>
        <v>0</v>
      </c>
      <c r="H138" s="120"/>
      <c r="I138" s="56">
        <f t="shared" si="6"/>
        <v>-500000</v>
      </c>
      <c r="J138" s="57">
        <f t="shared" si="7"/>
        <v>0</v>
      </c>
    </row>
    <row r="139" spans="1:10" ht="75" customHeight="1">
      <c r="A139" s="103" t="s">
        <v>128</v>
      </c>
      <c r="B139" s="110">
        <v>2000000</v>
      </c>
      <c r="C139" s="110">
        <v>0</v>
      </c>
      <c r="D139" s="110">
        <v>0</v>
      </c>
      <c r="E139" s="110">
        <v>0</v>
      </c>
      <c r="F139" s="53">
        <f t="shared" si="4"/>
        <v>0</v>
      </c>
      <c r="G139" s="54" t="e">
        <f t="shared" si="5"/>
        <v>#DIV/0!</v>
      </c>
      <c r="H139" s="120"/>
      <c r="I139" s="56">
        <f t="shared" si="6"/>
        <v>0</v>
      </c>
      <c r="J139" s="57" t="e">
        <f t="shared" si="7"/>
        <v>#DIV/0!</v>
      </c>
    </row>
    <row r="140" spans="1:10" ht="99" customHeight="1">
      <c r="A140" s="103" t="s">
        <v>129</v>
      </c>
      <c r="B140" s="110">
        <v>31022257</v>
      </c>
      <c r="C140" s="110">
        <v>12523641.87</v>
      </c>
      <c r="D140" s="110">
        <v>12523641.87</v>
      </c>
      <c r="E140" s="110">
        <v>5081744.83</v>
      </c>
      <c r="F140" s="53">
        <f t="shared" si="4"/>
        <v>-7441897.039999999</v>
      </c>
      <c r="G140" s="54">
        <f t="shared" si="5"/>
        <v>0.40577212944528257</v>
      </c>
      <c r="H140" s="120"/>
      <c r="I140" s="56">
        <f t="shared" si="6"/>
        <v>-7441897.039999999</v>
      </c>
      <c r="J140" s="57">
        <f t="shared" si="7"/>
        <v>0.40577212944528257</v>
      </c>
    </row>
    <row r="141" spans="1:10" ht="39.75" customHeight="1">
      <c r="A141" s="103" t="s">
        <v>130</v>
      </c>
      <c r="B141" s="110">
        <v>1245100</v>
      </c>
      <c r="C141" s="110">
        <v>380000</v>
      </c>
      <c r="D141" s="110">
        <v>380000</v>
      </c>
      <c r="E141" s="110">
        <v>149450</v>
      </c>
      <c r="F141" s="53">
        <f t="shared" si="4"/>
        <v>-230550</v>
      </c>
      <c r="G141" s="54">
        <f t="shared" si="5"/>
        <v>0.3932894736842105</v>
      </c>
      <c r="H141" s="120"/>
      <c r="I141" s="56">
        <f t="shared" si="6"/>
        <v>-230550</v>
      </c>
      <c r="J141" s="57">
        <f t="shared" si="7"/>
        <v>0.3932894736842105</v>
      </c>
    </row>
    <row r="142" spans="1:10" ht="67.5" customHeight="1">
      <c r="A142" s="121" t="s">
        <v>131</v>
      </c>
      <c r="B142" s="122">
        <v>30000</v>
      </c>
      <c r="C142" s="122">
        <v>30000</v>
      </c>
      <c r="D142" s="110">
        <v>25000</v>
      </c>
      <c r="E142" s="110">
        <v>0</v>
      </c>
      <c r="F142" s="53">
        <f t="shared" si="4"/>
        <v>-25000</v>
      </c>
      <c r="G142" s="54">
        <f t="shared" si="5"/>
        <v>0</v>
      </c>
      <c r="H142" s="120"/>
      <c r="I142" s="56">
        <f t="shared" si="6"/>
        <v>-30000</v>
      </c>
      <c r="J142" s="57">
        <f t="shared" si="7"/>
        <v>0</v>
      </c>
    </row>
    <row r="143" spans="1:10" ht="147" customHeight="1">
      <c r="A143" s="121" t="s">
        <v>132</v>
      </c>
      <c r="B143" s="122">
        <v>6500</v>
      </c>
      <c r="C143" s="110">
        <v>6500</v>
      </c>
      <c r="D143" s="110">
        <v>6000</v>
      </c>
      <c r="E143" s="110">
        <v>0</v>
      </c>
      <c r="F143" s="53">
        <f t="shared" si="4"/>
        <v>-6000</v>
      </c>
      <c r="G143" s="54">
        <f t="shared" si="5"/>
        <v>0</v>
      </c>
      <c r="H143" s="111"/>
      <c r="I143" s="56">
        <f t="shared" si="6"/>
        <v>-6500</v>
      </c>
      <c r="J143" s="57">
        <f t="shared" si="7"/>
        <v>0</v>
      </c>
    </row>
    <row r="144" spans="1:10" ht="36.75" customHeight="1">
      <c r="A144" s="121" t="s">
        <v>133</v>
      </c>
      <c r="B144" s="122">
        <v>4160000</v>
      </c>
      <c r="C144" s="110">
        <v>4132987</v>
      </c>
      <c r="D144" s="110">
        <v>4132987</v>
      </c>
      <c r="E144" s="110">
        <v>4132987</v>
      </c>
      <c r="F144" s="53">
        <f aca="true" t="shared" si="8" ref="F144:F150">E144-D144</f>
        <v>0</v>
      </c>
      <c r="G144" s="54">
        <f aca="true" t="shared" si="9" ref="G144:G150">E144/D144</f>
        <v>1</v>
      </c>
      <c r="H144" s="111"/>
      <c r="I144" s="56">
        <f aca="true" t="shared" si="10" ref="I144:I150">E144-C144</f>
        <v>0</v>
      </c>
      <c r="J144" s="57">
        <f aca="true" t="shared" si="11" ref="J144:J150">E144/C144</f>
        <v>1</v>
      </c>
    </row>
    <row r="145" spans="1:10" ht="30" customHeight="1">
      <c r="A145" s="112" t="s">
        <v>26</v>
      </c>
      <c r="B145" s="40">
        <f>B148+B149+B146+B147</f>
        <v>600900</v>
      </c>
      <c r="C145" s="40">
        <f>C148+C149+C146+C147</f>
        <v>3232851.36</v>
      </c>
      <c r="D145" s="40">
        <f>D148+D149+D146+D147</f>
        <v>3120051.36</v>
      </c>
      <c r="E145" s="40">
        <f>E148+E149+E146+E147</f>
        <v>926980</v>
      </c>
      <c r="F145" s="37">
        <f t="shared" si="8"/>
        <v>-2193071.36</v>
      </c>
      <c r="G145" s="38">
        <f t="shared" si="9"/>
        <v>0.2971040835686756</v>
      </c>
      <c r="H145" s="115"/>
      <c r="I145" s="40">
        <f t="shared" si="10"/>
        <v>-2305871.36</v>
      </c>
      <c r="J145" s="41">
        <f t="shared" si="11"/>
        <v>0.28673758758893264</v>
      </c>
    </row>
    <row r="146" spans="1:10" ht="75.75" customHeight="1">
      <c r="A146" s="117" t="s">
        <v>141</v>
      </c>
      <c r="B146" s="110">
        <v>0</v>
      </c>
      <c r="C146" s="110">
        <v>200000</v>
      </c>
      <c r="D146" s="110">
        <v>200000</v>
      </c>
      <c r="E146" s="110">
        <v>46000</v>
      </c>
      <c r="F146" s="53">
        <f t="shared" si="8"/>
        <v>-154000</v>
      </c>
      <c r="G146" s="54">
        <f t="shared" si="9"/>
        <v>0.23</v>
      </c>
      <c r="H146" s="120"/>
      <c r="I146" s="56">
        <f t="shared" si="10"/>
        <v>-154000</v>
      </c>
      <c r="J146" s="57">
        <f t="shared" si="11"/>
        <v>0.23</v>
      </c>
    </row>
    <row r="147" spans="1:10" ht="65.25" customHeight="1">
      <c r="A147" s="48" t="s">
        <v>149</v>
      </c>
      <c r="B147" s="110">
        <v>0</v>
      </c>
      <c r="C147" s="110">
        <v>2560000</v>
      </c>
      <c r="D147" s="110">
        <v>2560000</v>
      </c>
      <c r="E147" s="110">
        <v>860700</v>
      </c>
      <c r="F147" s="53">
        <f t="shared" si="8"/>
        <v>-1699300</v>
      </c>
      <c r="G147" s="54">
        <f t="shared" si="9"/>
        <v>0.3362109375</v>
      </c>
      <c r="H147" s="120"/>
      <c r="I147" s="56">
        <f t="shared" si="10"/>
        <v>-1699300</v>
      </c>
      <c r="J147" s="57">
        <f t="shared" si="11"/>
        <v>0.3362109375</v>
      </c>
    </row>
    <row r="148" spans="1:10" ht="58.5" customHeight="1">
      <c r="A148" s="103" t="s">
        <v>134</v>
      </c>
      <c r="B148" s="110">
        <v>450900</v>
      </c>
      <c r="C148" s="110">
        <v>452571.36</v>
      </c>
      <c r="D148" s="110">
        <v>339771.36</v>
      </c>
      <c r="E148" s="110">
        <v>0</v>
      </c>
      <c r="F148" s="53">
        <f t="shared" si="8"/>
        <v>-339771.36</v>
      </c>
      <c r="G148" s="54">
        <f t="shared" si="9"/>
        <v>0</v>
      </c>
      <c r="H148" s="111"/>
      <c r="I148" s="56">
        <f t="shared" si="10"/>
        <v>-452571.36</v>
      </c>
      <c r="J148" s="57">
        <f t="shared" si="11"/>
        <v>0</v>
      </c>
    </row>
    <row r="149" spans="1:10" ht="63.75" customHeight="1">
      <c r="A149" s="117" t="s">
        <v>148</v>
      </c>
      <c r="B149" s="110">
        <v>150000</v>
      </c>
      <c r="C149" s="110">
        <v>20280</v>
      </c>
      <c r="D149" s="110">
        <v>20280</v>
      </c>
      <c r="E149" s="110">
        <v>20280</v>
      </c>
      <c r="F149" s="53">
        <f t="shared" si="8"/>
        <v>0</v>
      </c>
      <c r="G149" s="54">
        <f t="shared" si="9"/>
        <v>1</v>
      </c>
      <c r="H149" s="111"/>
      <c r="I149" s="56">
        <f t="shared" si="10"/>
        <v>0</v>
      </c>
      <c r="J149" s="57">
        <f t="shared" si="11"/>
        <v>1</v>
      </c>
    </row>
    <row r="150" spans="1:10" s="28" customFormat="1" ht="42" customHeight="1">
      <c r="A150" s="123" t="s">
        <v>12</v>
      </c>
      <c r="B150" s="33">
        <f>B105+B106</f>
        <v>584492997.24</v>
      </c>
      <c r="C150" s="33">
        <f>C105+C106</f>
        <v>677161715.0500001</v>
      </c>
      <c r="D150" s="33">
        <f>D105+D106</f>
        <v>557799974.5500001</v>
      </c>
      <c r="E150" s="33">
        <f>E105+E106</f>
        <v>412135838.85</v>
      </c>
      <c r="F150" s="32">
        <f t="shared" si="8"/>
        <v>-145664135.70000005</v>
      </c>
      <c r="G150" s="105">
        <f t="shared" si="9"/>
        <v>0.738859551190347</v>
      </c>
      <c r="H150" s="124"/>
      <c r="I150" s="33">
        <f t="shared" si="10"/>
        <v>-265025876.20000005</v>
      </c>
      <c r="J150" s="107">
        <f t="shared" si="11"/>
        <v>0.6086224747947673</v>
      </c>
    </row>
    <row r="151" spans="1:10" s="19" customFormat="1" ht="37.5" customHeight="1">
      <c r="A151" s="129" t="s">
        <v>33</v>
      </c>
      <c r="B151" s="129"/>
      <c r="C151" s="129"/>
      <c r="D151" s="129"/>
      <c r="E151" s="129"/>
      <c r="F151" s="129"/>
      <c r="G151" s="129"/>
      <c r="H151" s="129"/>
      <c r="I151" s="129"/>
      <c r="J151" s="129"/>
    </row>
    <row r="152" spans="1:10" ht="14.25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</row>
    <row r="153" spans="1:10" ht="15">
      <c r="A153" s="20"/>
      <c r="B153" s="21"/>
      <c r="C153" s="21"/>
      <c r="D153" s="22"/>
      <c r="E153" s="23"/>
      <c r="F153" s="22"/>
      <c r="G153" s="20"/>
      <c r="H153" s="24"/>
      <c r="I153" s="24"/>
      <c r="J153" s="24"/>
    </row>
    <row r="154" spans="1:10" ht="15">
      <c r="A154" s="20"/>
      <c r="B154" s="21"/>
      <c r="C154" s="21"/>
      <c r="D154" s="22"/>
      <c r="E154" s="23"/>
      <c r="F154" s="22"/>
      <c r="G154" s="20"/>
      <c r="H154" s="24"/>
      <c r="I154" s="24"/>
      <c r="J154" s="24"/>
    </row>
    <row r="155" spans="1:10" ht="15">
      <c r="A155" s="20"/>
      <c r="B155" s="21"/>
      <c r="C155" s="21"/>
      <c r="D155" s="22"/>
      <c r="E155" s="23"/>
      <c r="F155" s="22"/>
      <c r="G155" s="20"/>
      <c r="H155" s="24"/>
      <c r="I155" s="24"/>
      <c r="J155" s="24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spans="1:7" ht="15">
      <c r="A7031" s="20"/>
      <c r="B7031" s="21"/>
      <c r="C7031" s="21"/>
      <c r="D7031" s="22"/>
      <c r="E7031" s="23"/>
      <c r="F7031" s="22"/>
      <c r="G7031" s="20"/>
    </row>
    <row r="7032" spans="1:7" ht="15">
      <c r="A7032" s="20"/>
      <c r="B7032" s="21"/>
      <c r="C7032" s="21"/>
      <c r="D7032" s="22"/>
      <c r="E7032" s="23"/>
      <c r="F7032" s="22"/>
      <c r="G7032" s="20"/>
    </row>
    <row r="7033" spans="1:7" ht="15">
      <c r="A7033" s="20"/>
      <c r="B7033" s="21"/>
      <c r="C7033" s="21"/>
      <c r="D7033" s="22"/>
      <c r="E7033" s="23"/>
      <c r="F7033" s="22"/>
      <c r="G7033" s="20"/>
    </row>
    <row r="7034" spans="1:7" ht="15">
      <c r="A7034" s="20"/>
      <c r="B7034" s="21"/>
      <c r="C7034" s="21"/>
      <c r="D7034" s="22"/>
      <c r="E7034" s="23"/>
      <c r="F7034" s="22"/>
      <c r="G7034" s="20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</sheetData>
  <sheetProtection/>
  <mergeCells count="10">
    <mergeCell ref="A1:J1"/>
    <mergeCell ref="F3:G3"/>
    <mergeCell ref="I3:J3"/>
    <mergeCell ref="A2:J2"/>
    <mergeCell ref="A151:J152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2022-10-12T12:03:03Z</cp:lastPrinted>
  <dcterms:created xsi:type="dcterms:W3CDTF">2006-09-07T13:25:24Z</dcterms:created>
  <dcterms:modified xsi:type="dcterms:W3CDTF">2022-10-12T12:10:00Z</dcterms:modified>
  <cp:category/>
  <cp:version/>
  <cp:contentType/>
  <cp:contentStatus/>
</cp:coreProperties>
</file>