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3" sheetId="1" r:id="rId1"/>
  </sheets>
  <definedNames>
    <definedName name="_xlnm.Print_Area" localSheetId="0">'Лист3'!$A$1:$K$63</definedName>
  </definedNames>
  <calcPr fullCalcOnLoad="1"/>
</workbook>
</file>

<file path=xl/sharedStrings.xml><?xml version="1.0" encoding="utf-8"?>
<sst xmlns="http://schemas.openxmlformats.org/spreadsheetml/2006/main" count="94" uniqueCount="85">
  <si>
    <t xml:space="preserve">                                     </t>
  </si>
  <si>
    <t>Загальна сума доходів</t>
  </si>
  <si>
    <t>Спеціальний фонд, всього</t>
  </si>
  <si>
    <t xml:space="preserve">    -Інші надходження (24060300)</t>
  </si>
  <si>
    <t xml:space="preserve">    -Кошти від реалізації безхазяйного майна</t>
  </si>
  <si>
    <t xml:space="preserve">    -ПНП підприємств комунальної власності</t>
  </si>
  <si>
    <t xml:space="preserve">на </t>
  </si>
  <si>
    <t>Фактичні</t>
  </si>
  <si>
    <t xml:space="preserve">План </t>
  </si>
  <si>
    <t>закріплені за місцевими бюджетами</t>
  </si>
  <si>
    <t xml:space="preserve"> Доходи загального фонду</t>
  </si>
  <si>
    <t xml:space="preserve">    -Державне мито</t>
  </si>
  <si>
    <t xml:space="preserve">    -Плата за надання інших адміністративних послуг</t>
  </si>
  <si>
    <t xml:space="preserve">             -плата за землю</t>
  </si>
  <si>
    <t xml:space="preserve">    -Адміністративні штрафи та інші санкції</t>
  </si>
  <si>
    <t xml:space="preserve">    Бюджет розвитку</t>
  </si>
  <si>
    <t xml:space="preserve">    -Місцеві податки:</t>
  </si>
  <si>
    <t>надходження</t>
  </si>
  <si>
    <t>від факту</t>
  </si>
  <si>
    <t xml:space="preserve">    -Адміністративний збір за проведення державної реєстр.юр.осіб,  фіз.осіб – підпр.та громад. формувань</t>
  </si>
  <si>
    <t xml:space="preserve">    -Адміністративний збір за державну реєстрацію речових прав на нерухоме майно та їх обтяжень</t>
  </si>
  <si>
    <t>уточнений</t>
  </si>
  <si>
    <t xml:space="preserve">             -транспортний податок </t>
  </si>
  <si>
    <t>грн.</t>
  </si>
  <si>
    <t xml:space="preserve">             -податок на нерухоме майно, відмінне від земельної ділянки</t>
  </si>
  <si>
    <t xml:space="preserve">       -Податок на майно, в т.ч.</t>
  </si>
  <si>
    <t xml:space="preserve">       -Туристичний збір</t>
  </si>
  <si>
    <t xml:space="preserve">       -Єдиний податок </t>
  </si>
  <si>
    <t xml:space="preserve">    -Плата за розміщення тимчасово вільних коштів місцевих бюджетів</t>
  </si>
  <si>
    <t xml:space="preserve">    -Акцизний податок з реалізації суб’єктами господарювання роздрібної торгівлі підакцизних товарів</t>
  </si>
  <si>
    <t>відповідного</t>
  </si>
  <si>
    <t xml:space="preserve">Фактичні </t>
  </si>
  <si>
    <t>Відхилення</t>
  </si>
  <si>
    <t>Доходи спеціального фонду</t>
  </si>
  <si>
    <t xml:space="preserve">    -Екологічний податок (25%)/збір за забруднення навколишнього природнього середовища (50%)</t>
  </si>
  <si>
    <t xml:space="preserve">    -Грошові стягнення за шкоду, заподіяну поруш.закон.про охорону навколишнього природнього середовища (50%)</t>
  </si>
  <si>
    <t xml:space="preserve">    -Акцизний податок з вироблених в Україні підакцизних товарів (пальне)</t>
  </si>
  <si>
    <t xml:space="preserve">    -Акцизний податок з ввезених на митну територію України підакцизних товарів (пальне) </t>
  </si>
  <si>
    <t xml:space="preserve">Збільшення </t>
  </si>
  <si>
    <t>плану</t>
  </si>
  <si>
    <t>(+,-)</t>
  </si>
  <si>
    <t>початковий</t>
  </si>
  <si>
    <t>початкового</t>
  </si>
  <si>
    <t>плану, (+,-)</t>
  </si>
  <si>
    <t>від</t>
  </si>
  <si>
    <t xml:space="preserve">    -Власні надходження бюджетних установ</t>
  </si>
  <si>
    <t xml:space="preserve">   -Надхоходження коштів від відшкодування втрат с/г і л/г виробництва (75%)</t>
  </si>
  <si>
    <t xml:space="preserve">   -продаж земель не с/г призначення</t>
  </si>
  <si>
    <t xml:space="preserve">   -кошти від відчуження майна</t>
  </si>
  <si>
    <t xml:space="preserve">   -Субвенції бюджету розвитку спеціального фонду</t>
  </si>
  <si>
    <t xml:space="preserve">    -Рентна плата за спеціальне використання лісових ресурсів (крім рентної плати за спеціальне використання ліс.ресурсів в частині деревини, заготовл. в порядку рубок головного користування)</t>
  </si>
  <si>
    <t xml:space="preserve">    -Адміністративні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</si>
  <si>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  -Субвенції  спеціального фонду</t>
  </si>
  <si>
    <t xml:space="preserve">        освітня субвенція</t>
  </si>
  <si>
    <t xml:space="preserve">        медична субвенція</t>
  </si>
  <si>
    <t xml:space="preserve">    Офіційні трансферти:</t>
  </si>
  <si>
    <t>відносне %</t>
  </si>
  <si>
    <t xml:space="preserve">    -Надходження від орендної плати за користування цілісним майновим комплексом та іншим майном, що перебуває в комунальної власності</t>
  </si>
  <si>
    <t>Відхилення від  плану на період</t>
  </si>
  <si>
    <t>абсолютне (+,-)</t>
  </si>
  <si>
    <t xml:space="preserve">    -Субвенції з місцевих бюджетів іншим місцевим бюджетам</t>
  </si>
  <si>
    <t xml:space="preserve">    -Базова дотація</t>
  </si>
  <si>
    <t xml:space="preserve">    -Субвенції з державного бюджету місц.бюджетам,в т.ч.:</t>
  </si>
  <si>
    <t xml:space="preserve">    -Дотації з місцевих бюджетів іншим місцевим бюджетам</t>
  </si>
  <si>
    <t xml:space="preserve">        на здійснення заходів щодо соціально-економічного розвитку окремих територій</t>
  </si>
  <si>
    <t xml:space="preserve">     -Рентна плата за користування надрами для видобування корисних копалин загальнодержавного значення </t>
  </si>
  <si>
    <t xml:space="preserve">        на формування iнфраструктури ОТГ</t>
  </si>
  <si>
    <t xml:space="preserve">        на здійснення природоохоронних заходів на об`єктах комунальної власності</t>
  </si>
  <si>
    <t xml:space="preserve">  -Плата за скорочення термінів надання послуг у сфері держ.реєстрації речових прав на нерухоме майно та їх обтяжень і держ.реєстрації юр.осіб, фіз.осіб – підприєм та громад. формувань, а також плата за надання інших платних послуг, пов’язаних з такою держ.реєстр.  </t>
  </si>
  <si>
    <t xml:space="preserve">    -Штрафні санкції за порушення законодавства про патентування, за порушення норм регулювання обігу готівки та про застосування РРО у сфері торгівлі, громадського харчування та послуг </t>
  </si>
  <si>
    <t xml:space="preserve">    -Податок та збір на доходи фіз.осіб</t>
  </si>
  <si>
    <t xml:space="preserve">       -Збір за місця для паркування транспортних засобів</t>
  </si>
  <si>
    <t>за січень</t>
  </si>
  <si>
    <t>січень</t>
  </si>
  <si>
    <t>Людмила ПИСАРЕНКО</t>
  </si>
  <si>
    <t xml:space="preserve">     Разом загальний фонд</t>
  </si>
  <si>
    <t>Власні та закріплені доходи разом</t>
  </si>
  <si>
    <t xml:space="preserve">           Начальник фінуправління</t>
  </si>
  <si>
    <t>2022 рік</t>
  </si>
  <si>
    <t xml:space="preserve">2021 року </t>
  </si>
  <si>
    <t>2022 року</t>
  </si>
  <si>
    <t>періоду 2021р.</t>
  </si>
  <si>
    <t>в 2022р.</t>
  </si>
  <si>
    <t xml:space="preserve">    -Кошти за шкоду, що заподіяна на зем.ділянках держ. та комун.вл., які не надані у користув. та не передані у власність, внаслідок їх самовільного зайняття, використання не за цільовим призначенням, зняття ґрунтового покриву</t>
  </si>
  <si>
    <t>Інформація про виконання доходної частини бюджету  Ніжинської міської територіальної громади за січень 2022 року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</si>
</sst>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0.00"/>
    <numFmt numFmtId="188" formatCode="#,##0.0"/>
    <numFmt numFmtId="189" formatCode="#,##0.000"/>
  </numFmts>
  <fonts count="51">
    <font>
      <sz val="10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26"/>
      <name val="Arial Black"/>
      <family val="2"/>
    </font>
    <font>
      <sz val="20"/>
      <name val="Arial Cyr"/>
      <family val="0"/>
    </font>
    <font>
      <b/>
      <sz val="20"/>
      <name val="Arial Cyr"/>
      <family val="0"/>
    </font>
    <font>
      <sz val="19"/>
      <name val="Arial Cyr"/>
      <family val="0"/>
    </font>
    <font>
      <sz val="19"/>
      <name val="Arial"/>
      <family val="2"/>
    </font>
    <font>
      <b/>
      <sz val="19"/>
      <name val="Arial Cyr"/>
      <family val="0"/>
    </font>
    <font>
      <sz val="19"/>
      <color indexed="8"/>
      <name val="Arial"/>
      <family val="2"/>
    </font>
    <font>
      <sz val="24"/>
      <name val="Arial Cyr"/>
      <family val="0"/>
    </font>
    <font>
      <sz val="16"/>
      <name val="Arial Cyr"/>
      <family val="0"/>
    </font>
    <font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 wrapText="1"/>
    </xf>
    <xf numFmtId="3" fontId="10" fillId="0" borderId="19" xfId="0" applyNumberFormat="1" applyFont="1" applyFill="1" applyBorder="1" applyAlignment="1">
      <alignment horizontal="right" wrapText="1"/>
    </xf>
    <xf numFmtId="3" fontId="12" fillId="0" borderId="19" xfId="0" applyNumberFormat="1" applyFont="1" applyFill="1" applyBorder="1" applyAlignment="1">
      <alignment horizontal="right"/>
    </xf>
    <xf numFmtId="3" fontId="13" fillId="0" borderId="19" xfId="0" applyNumberFormat="1" applyFont="1" applyFill="1" applyBorder="1" applyAlignment="1">
      <alignment horizontal="right" wrapText="1"/>
    </xf>
    <xf numFmtId="3" fontId="12" fillId="0" borderId="2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3" fontId="12" fillId="0" borderId="23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0" fontId="6" fillId="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6" xfId="0" applyNumberFormat="1" applyFont="1" applyFill="1" applyBorder="1" applyAlignment="1">
      <alignment horizontal="center" vertical="center" wrapText="1"/>
    </xf>
    <xf numFmtId="181" fontId="6" fillId="0" borderId="25" xfId="0" applyNumberFormat="1" applyFont="1" applyFill="1" applyBorder="1" applyAlignment="1">
      <alignment/>
    </xf>
    <xf numFmtId="181" fontId="6" fillId="0" borderId="26" xfId="0" applyNumberFormat="1" applyFont="1" applyFill="1" applyBorder="1" applyAlignment="1">
      <alignment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65" fontId="5" fillId="0" borderId="32" xfId="0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181" fontId="5" fillId="0" borderId="26" xfId="0" applyNumberFormat="1" applyFont="1" applyFill="1" applyBorder="1" applyAlignment="1">
      <alignment/>
    </xf>
    <xf numFmtId="0" fontId="0" fillId="0" borderId="34" xfId="0" applyFill="1" applyBorder="1" applyAlignment="1">
      <alignment/>
    </xf>
    <xf numFmtId="188" fontId="10" fillId="0" borderId="22" xfId="0" applyNumberFormat="1" applyFont="1" applyFill="1" applyBorder="1" applyAlignment="1">
      <alignment horizontal="right"/>
    </xf>
    <xf numFmtId="3" fontId="10" fillId="0" borderId="26" xfId="0" applyNumberFormat="1" applyFont="1" applyFill="1" applyBorder="1" applyAlignment="1">
      <alignment horizontal="right"/>
    </xf>
    <xf numFmtId="3" fontId="10" fillId="0" borderId="34" xfId="0" applyNumberFormat="1" applyFont="1" applyFill="1" applyBorder="1" applyAlignment="1">
      <alignment/>
    </xf>
    <xf numFmtId="188" fontId="12" fillId="0" borderId="22" xfId="0" applyNumberFormat="1" applyFont="1" applyFill="1" applyBorder="1" applyAlignment="1">
      <alignment horizontal="right"/>
    </xf>
    <xf numFmtId="3" fontId="12" fillId="0" borderId="32" xfId="0" applyNumberFormat="1" applyFont="1" applyFill="1" applyBorder="1" applyAlignment="1">
      <alignment horizontal="right"/>
    </xf>
    <xf numFmtId="3" fontId="12" fillId="0" borderId="34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188" fontId="10" fillId="0" borderId="16" xfId="0" applyNumberFormat="1" applyFont="1" applyFill="1" applyBorder="1" applyAlignment="1">
      <alignment horizontal="right"/>
    </xf>
    <xf numFmtId="3" fontId="10" fillId="0" borderId="35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/>
    </xf>
    <xf numFmtId="188" fontId="12" fillId="0" borderId="23" xfId="0" applyNumberFormat="1" applyFont="1" applyFill="1" applyBorder="1" applyAlignment="1">
      <alignment horizontal="right"/>
    </xf>
    <xf numFmtId="3" fontId="12" fillId="0" borderId="36" xfId="0" applyNumberFormat="1" applyFont="1" applyFill="1" applyBorder="1" applyAlignment="1">
      <alignment horizontal="right"/>
    </xf>
    <xf numFmtId="3" fontId="12" fillId="0" borderId="37" xfId="0" applyNumberFormat="1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="60" workbookViewId="0" topLeftCell="A1">
      <selection activeCell="A3" sqref="A3"/>
    </sheetView>
  </sheetViews>
  <sheetFormatPr defaultColWidth="9.00390625" defaultRowHeight="12.75"/>
  <cols>
    <col min="1" max="1" width="91.25390625" style="0" customWidth="1"/>
    <col min="2" max="2" width="20.75390625" style="0" customWidth="1"/>
    <col min="3" max="3" width="22.375" style="0" customWidth="1"/>
    <col min="4" max="4" width="21.00390625" style="0" customWidth="1"/>
    <col min="5" max="5" width="21.875" style="0" customWidth="1"/>
    <col min="6" max="6" width="22.00390625" style="0" customWidth="1"/>
    <col min="7" max="7" width="22.75390625" style="0" customWidth="1"/>
    <col min="8" max="8" width="19.75390625" style="0" customWidth="1"/>
    <col min="9" max="9" width="15.00390625" style="0" customWidth="1"/>
    <col min="10" max="10" width="21.875" style="0" customWidth="1"/>
    <col min="11" max="11" width="18.00390625" style="0" customWidth="1"/>
    <col min="12" max="12" width="18.375" style="0" customWidth="1"/>
    <col min="13" max="13" width="16.625" style="0" customWidth="1"/>
    <col min="14" max="14" width="21.375" style="0" customWidth="1"/>
    <col min="16" max="16" width="10.625" style="0" bestFit="1" customWidth="1"/>
  </cols>
  <sheetData>
    <row r="1" spans="1:14" ht="20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43.5" customHeight="1">
      <c r="A2" s="89" t="s">
        <v>84</v>
      </c>
      <c r="B2" s="89"/>
      <c r="C2" s="89"/>
      <c r="D2" s="89"/>
      <c r="E2" s="89"/>
      <c r="F2" s="89"/>
      <c r="G2" s="89"/>
      <c r="H2" s="89"/>
      <c r="I2" s="89"/>
      <c r="J2" s="89"/>
      <c r="K2" s="10"/>
      <c r="L2" s="10"/>
      <c r="M2" s="10"/>
      <c r="N2" s="10"/>
    </row>
    <row r="3" spans="1:16" ht="30" customHeight="1" thickBot="1">
      <c r="A3" s="3"/>
      <c r="B3" s="3"/>
      <c r="C3" s="3"/>
      <c r="D3" s="3"/>
      <c r="E3" s="3"/>
      <c r="F3" s="5"/>
      <c r="G3" s="5"/>
      <c r="J3" s="8"/>
      <c r="K3" s="8" t="s">
        <v>23</v>
      </c>
      <c r="L3" s="8"/>
      <c r="N3" t="s">
        <v>0</v>
      </c>
      <c r="O3" s="1"/>
      <c r="P3" s="2"/>
    </row>
    <row r="4" spans="1:11" ht="24" customHeight="1">
      <c r="A4" s="80"/>
      <c r="B4" s="26" t="s">
        <v>8</v>
      </c>
      <c r="C4" s="26" t="s">
        <v>31</v>
      </c>
      <c r="D4" s="26" t="s">
        <v>8</v>
      </c>
      <c r="E4" s="26" t="s">
        <v>8</v>
      </c>
      <c r="F4" s="45" t="s">
        <v>7</v>
      </c>
      <c r="G4" s="50" t="s">
        <v>32</v>
      </c>
      <c r="H4" s="83" t="s">
        <v>58</v>
      </c>
      <c r="I4" s="84"/>
      <c r="J4" s="51" t="s">
        <v>32</v>
      </c>
      <c r="K4" s="52" t="s">
        <v>38</v>
      </c>
    </row>
    <row r="5" spans="1:11" ht="21.75" customHeight="1">
      <c r="A5" s="81"/>
      <c r="B5" s="27" t="s">
        <v>6</v>
      </c>
      <c r="C5" s="27" t="s">
        <v>17</v>
      </c>
      <c r="D5" s="27" t="s">
        <v>6</v>
      </c>
      <c r="E5" s="27" t="s">
        <v>6</v>
      </c>
      <c r="F5" s="46" t="s">
        <v>17</v>
      </c>
      <c r="G5" s="53" t="s">
        <v>44</v>
      </c>
      <c r="H5" s="85"/>
      <c r="I5" s="86"/>
      <c r="J5" s="55" t="s">
        <v>18</v>
      </c>
      <c r="K5" s="56" t="s">
        <v>39</v>
      </c>
    </row>
    <row r="6" spans="1:11" ht="22.5" customHeight="1">
      <c r="A6" s="81"/>
      <c r="B6" s="27" t="s">
        <v>78</v>
      </c>
      <c r="C6" s="38" t="s">
        <v>72</v>
      </c>
      <c r="D6" s="27" t="s">
        <v>78</v>
      </c>
      <c r="E6" s="27" t="s">
        <v>73</v>
      </c>
      <c r="F6" s="46" t="s">
        <v>72</v>
      </c>
      <c r="G6" s="53" t="s">
        <v>42</v>
      </c>
      <c r="H6" s="87"/>
      <c r="I6" s="88"/>
      <c r="J6" s="55" t="s">
        <v>30</v>
      </c>
      <c r="K6" s="56" t="s">
        <v>82</v>
      </c>
    </row>
    <row r="7" spans="1:11" ht="54" customHeight="1">
      <c r="A7" s="82"/>
      <c r="B7" s="28" t="s">
        <v>41</v>
      </c>
      <c r="C7" s="38" t="s">
        <v>79</v>
      </c>
      <c r="D7" s="28" t="s">
        <v>21</v>
      </c>
      <c r="E7" s="28" t="s">
        <v>80</v>
      </c>
      <c r="F7" s="47" t="s">
        <v>80</v>
      </c>
      <c r="G7" s="57" t="s">
        <v>43</v>
      </c>
      <c r="H7" s="58" t="s">
        <v>59</v>
      </c>
      <c r="I7" s="59" t="s">
        <v>56</v>
      </c>
      <c r="J7" s="54" t="s">
        <v>81</v>
      </c>
      <c r="K7" s="56" t="s">
        <v>40</v>
      </c>
    </row>
    <row r="8" spans="1:11" ht="26.25" customHeight="1">
      <c r="A8" s="12" t="s">
        <v>10</v>
      </c>
      <c r="B8" s="29"/>
      <c r="C8" s="39"/>
      <c r="D8" s="39"/>
      <c r="E8" s="48"/>
      <c r="F8" s="48"/>
      <c r="G8" s="48"/>
      <c r="H8" s="39"/>
      <c r="I8" s="48"/>
      <c r="J8" s="48"/>
      <c r="K8" s="60"/>
    </row>
    <row r="9" spans="1:11" ht="26.25" customHeight="1">
      <c r="A9" s="13" t="s">
        <v>9</v>
      </c>
      <c r="B9" s="30"/>
      <c r="C9" s="40"/>
      <c r="D9" s="40"/>
      <c r="E9" s="49"/>
      <c r="F9" s="49"/>
      <c r="G9" s="49"/>
      <c r="H9" s="40"/>
      <c r="I9" s="49"/>
      <c r="J9" s="61"/>
      <c r="K9" s="62"/>
    </row>
    <row r="10" spans="1:11" ht="26.25" customHeight="1">
      <c r="A10" s="17" t="s">
        <v>70</v>
      </c>
      <c r="B10" s="31">
        <v>295637700</v>
      </c>
      <c r="C10" s="41">
        <v>16117951.04</v>
      </c>
      <c r="D10" s="41">
        <v>295637700</v>
      </c>
      <c r="E10" s="41">
        <v>24636400</v>
      </c>
      <c r="F10" s="41">
        <v>18473148.81</v>
      </c>
      <c r="G10" s="41">
        <f aca="true" t="shared" si="0" ref="G10:G49">F10-B10</f>
        <v>-277164551.19</v>
      </c>
      <c r="H10" s="41">
        <f>F10-E10</f>
        <v>-6163251.190000001</v>
      </c>
      <c r="I10" s="63">
        <f>IF(E10=0,0,F10/E10*100)</f>
        <v>74.9831501761621</v>
      </c>
      <c r="J10" s="64">
        <f aca="true" t="shared" si="1" ref="J10:J49">F10-C10</f>
        <v>2355197.7699999996</v>
      </c>
      <c r="K10" s="65">
        <f aca="true" t="shared" si="2" ref="K10:K49">D10-B10</f>
        <v>0</v>
      </c>
    </row>
    <row r="11" spans="1:11" ht="26.25" customHeight="1">
      <c r="A11" s="17" t="s">
        <v>5</v>
      </c>
      <c r="B11" s="31">
        <v>538000</v>
      </c>
      <c r="C11" s="41">
        <v>381</v>
      </c>
      <c r="D11" s="41">
        <v>538000</v>
      </c>
      <c r="E11" s="41">
        <v>44900</v>
      </c>
      <c r="F11" s="41">
        <v>28810.63</v>
      </c>
      <c r="G11" s="41">
        <f t="shared" si="0"/>
        <v>-509189.37</v>
      </c>
      <c r="H11" s="41">
        <f aca="true" t="shared" si="3" ref="H11:H37">F11-E11</f>
        <v>-16089.369999999999</v>
      </c>
      <c r="I11" s="63">
        <f aca="true" t="shared" si="4" ref="I11:I29">IF(E11=0,0,F11/E11*100)</f>
        <v>64.16621380846325</v>
      </c>
      <c r="J11" s="64">
        <f t="shared" si="1"/>
        <v>28429.63</v>
      </c>
      <c r="K11" s="65">
        <f t="shared" si="2"/>
        <v>0</v>
      </c>
    </row>
    <row r="12" spans="1:11" ht="91.5" customHeight="1">
      <c r="A12" s="20" t="s">
        <v>50</v>
      </c>
      <c r="B12" s="32">
        <v>2600</v>
      </c>
      <c r="C12" s="41">
        <v>0</v>
      </c>
      <c r="D12" s="41">
        <v>2600</v>
      </c>
      <c r="E12" s="41">
        <v>200</v>
      </c>
      <c r="F12" s="41">
        <v>0</v>
      </c>
      <c r="G12" s="41">
        <f t="shared" si="0"/>
        <v>-2600</v>
      </c>
      <c r="H12" s="41">
        <f t="shared" si="3"/>
        <v>-200</v>
      </c>
      <c r="I12" s="63">
        <f t="shared" si="4"/>
        <v>0</v>
      </c>
      <c r="J12" s="64">
        <f t="shared" si="1"/>
        <v>0</v>
      </c>
      <c r="K12" s="65">
        <f t="shared" si="2"/>
        <v>0</v>
      </c>
    </row>
    <row r="13" spans="1:11" ht="68.25" customHeight="1">
      <c r="A13" s="20" t="s">
        <v>65</v>
      </c>
      <c r="B13" s="32">
        <v>63600</v>
      </c>
      <c r="C13" s="41">
        <v>894.36</v>
      </c>
      <c r="D13" s="41">
        <v>63600</v>
      </c>
      <c r="E13" s="41">
        <v>5300</v>
      </c>
      <c r="F13" s="41">
        <v>878.73</v>
      </c>
      <c r="G13" s="41">
        <f t="shared" si="0"/>
        <v>-62721.27</v>
      </c>
      <c r="H13" s="41">
        <f t="shared" si="3"/>
        <v>-4421.27</v>
      </c>
      <c r="I13" s="63">
        <f t="shared" si="4"/>
        <v>16.579811320754718</v>
      </c>
      <c r="J13" s="64">
        <f t="shared" si="1"/>
        <v>-15.629999999999995</v>
      </c>
      <c r="K13" s="65">
        <f t="shared" si="2"/>
        <v>0</v>
      </c>
    </row>
    <row r="14" spans="1:11" ht="48" customHeight="1">
      <c r="A14" s="20" t="s">
        <v>36</v>
      </c>
      <c r="B14" s="32">
        <v>3495900</v>
      </c>
      <c r="C14" s="41">
        <v>0</v>
      </c>
      <c r="D14" s="41">
        <v>3495900</v>
      </c>
      <c r="E14" s="41">
        <v>291300</v>
      </c>
      <c r="F14" s="41">
        <v>0</v>
      </c>
      <c r="G14" s="41">
        <f t="shared" si="0"/>
        <v>-3495900</v>
      </c>
      <c r="H14" s="41">
        <f t="shared" si="3"/>
        <v>-291300</v>
      </c>
      <c r="I14" s="63">
        <f t="shared" si="4"/>
        <v>0</v>
      </c>
      <c r="J14" s="64">
        <f t="shared" si="1"/>
        <v>0</v>
      </c>
      <c r="K14" s="65">
        <f t="shared" si="2"/>
        <v>0</v>
      </c>
    </row>
    <row r="15" spans="1:11" ht="48" customHeight="1">
      <c r="A15" s="20" t="s">
        <v>37</v>
      </c>
      <c r="B15" s="32">
        <v>11872900</v>
      </c>
      <c r="C15" s="41">
        <v>0</v>
      </c>
      <c r="D15" s="41">
        <v>11872900</v>
      </c>
      <c r="E15" s="41">
        <v>989400</v>
      </c>
      <c r="F15" s="41">
        <v>0</v>
      </c>
      <c r="G15" s="41">
        <f t="shared" si="0"/>
        <v>-11872900</v>
      </c>
      <c r="H15" s="41">
        <f t="shared" si="3"/>
        <v>-989400</v>
      </c>
      <c r="I15" s="63">
        <f t="shared" si="4"/>
        <v>0</v>
      </c>
      <c r="J15" s="64">
        <f t="shared" si="1"/>
        <v>0</v>
      </c>
      <c r="K15" s="65">
        <f t="shared" si="2"/>
        <v>0</v>
      </c>
    </row>
    <row r="16" spans="1:11" ht="44.25" customHeight="1">
      <c r="A16" s="22" t="s">
        <v>29</v>
      </c>
      <c r="B16" s="33">
        <v>12962300</v>
      </c>
      <c r="C16" s="41">
        <v>1065741.69</v>
      </c>
      <c r="D16" s="41">
        <v>12962300</v>
      </c>
      <c r="E16" s="41">
        <v>1080200</v>
      </c>
      <c r="F16" s="41">
        <v>1471209.08</v>
      </c>
      <c r="G16" s="41">
        <f t="shared" si="0"/>
        <v>-11491090.92</v>
      </c>
      <c r="H16" s="41">
        <f t="shared" si="3"/>
        <v>391009.0800000001</v>
      </c>
      <c r="I16" s="63">
        <f t="shared" si="4"/>
        <v>136.19784114052953</v>
      </c>
      <c r="J16" s="64">
        <f t="shared" si="1"/>
        <v>405467.39000000013</v>
      </c>
      <c r="K16" s="65">
        <f t="shared" si="2"/>
        <v>0</v>
      </c>
    </row>
    <row r="17" spans="1:11" ht="45.75" customHeight="1">
      <c r="A17" s="23" t="s">
        <v>28</v>
      </c>
      <c r="B17" s="33">
        <v>0</v>
      </c>
      <c r="C17" s="41">
        <v>15584.27</v>
      </c>
      <c r="D17" s="41">
        <v>0</v>
      </c>
      <c r="E17" s="41">
        <v>0</v>
      </c>
      <c r="F17" s="41">
        <v>0</v>
      </c>
      <c r="G17" s="41">
        <f t="shared" si="0"/>
        <v>0</v>
      </c>
      <c r="H17" s="41">
        <f t="shared" si="3"/>
        <v>0</v>
      </c>
      <c r="I17" s="63">
        <f t="shared" si="4"/>
        <v>0</v>
      </c>
      <c r="J17" s="64">
        <f t="shared" si="1"/>
        <v>-15584.27</v>
      </c>
      <c r="K17" s="65">
        <f t="shared" si="2"/>
        <v>0</v>
      </c>
    </row>
    <row r="18" spans="1:11" ht="71.25" customHeight="1">
      <c r="A18" s="23" t="s">
        <v>69</v>
      </c>
      <c r="B18" s="33">
        <v>0</v>
      </c>
      <c r="C18" s="41">
        <v>0</v>
      </c>
      <c r="D18" s="41">
        <v>0</v>
      </c>
      <c r="E18" s="41">
        <v>0</v>
      </c>
      <c r="F18" s="41">
        <v>0</v>
      </c>
      <c r="G18" s="41">
        <f t="shared" si="0"/>
        <v>0</v>
      </c>
      <c r="H18" s="41">
        <f t="shared" si="3"/>
        <v>0</v>
      </c>
      <c r="I18" s="63">
        <f t="shared" si="4"/>
        <v>0</v>
      </c>
      <c r="J18" s="64">
        <f t="shared" si="1"/>
        <v>0</v>
      </c>
      <c r="K18" s="65">
        <f t="shared" si="2"/>
        <v>0</v>
      </c>
    </row>
    <row r="19" spans="1:11" ht="27" customHeight="1">
      <c r="A19" s="17" t="s">
        <v>14</v>
      </c>
      <c r="B19" s="31">
        <v>179600</v>
      </c>
      <c r="C19" s="41">
        <v>31093.8</v>
      </c>
      <c r="D19" s="41">
        <v>179600</v>
      </c>
      <c r="E19" s="41">
        <v>15000</v>
      </c>
      <c r="F19" s="41">
        <v>31867.59</v>
      </c>
      <c r="G19" s="41">
        <f t="shared" si="0"/>
        <v>-147732.41</v>
      </c>
      <c r="H19" s="41">
        <f t="shared" si="3"/>
        <v>16867.59</v>
      </c>
      <c r="I19" s="63">
        <f t="shared" si="4"/>
        <v>212.4506</v>
      </c>
      <c r="J19" s="64">
        <f t="shared" si="1"/>
        <v>773.7900000000009</v>
      </c>
      <c r="K19" s="65">
        <f t="shared" si="2"/>
        <v>0</v>
      </c>
    </row>
    <row r="20" spans="1:11" ht="69" customHeight="1">
      <c r="A20" s="15" t="s">
        <v>51</v>
      </c>
      <c r="B20" s="31">
        <v>0</v>
      </c>
      <c r="C20" s="41">
        <v>7126.4</v>
      </c>
      <c r="D20" s="41">
        <v>0</v>
      </c>
      <c r="E20" s="41">
        <v>0</v>
      </c>
      <c r="F20" s="41">
        <v>0</v>
      </c>
      <c r="G20" s="41">
        <f t="shared" si="0"/>
        <v>0</v>
      </c>
      <c r="H20" s="41">
        <f t="shared" si="3"/>
        <v>0</v>
      </c>
      <c r="I20" s="63">
        <f t="shared" si="4"/>
        <v>0</v>
      </c>
      <c r="J20" s="64">
        <f t="shared" si="1"/>
        <v>-7126.4</v>
      </c>
      <c r="K20" s="65">
        <f t="shared" si="2"/>
        <v>0</v>
      </c>
    </row>
    <row r="21" spans="1:11" ht="50.25" customHeight="1">
      <c r="A21" s="20" t="s">
        <v>19</v>
      </c>
      <c r="B21" s="33">
        <v>171800</v>
      </c>
      <c r="C21" s="41">
        <v>14980</v>
      </c>
      <c r="D21" s="41">
        <v>171800</v>
      </c>
      <c r="E21" s="41">
        <v>14300</v>
      </c>
      <c r="F21" s="41">
        <v>12700</v>
      </c>
      <c r="G21" s="41">
        <f t="shared" si="0"/>
        <v>-159100</v>
      </c>
      <c r="H21" s="41">
        <f t="shared" si="3"/>
        <v>-1600</v>
      </c>
      <c r="I21" s="63">
        <f t="shared" si="4"/>
        <v>88.81118881118881</v>
      </c>
      <c r="J21" s="64">
        <f t="shared" si="1"/>
        <v>-2280</v>
      </c>
      <c r="K21" s="65">
        <f t="shared" si="2"/>
        <v>0</v>
      </c>
    </row>
    <row r="22" spans="1:12" ht="25.5" customHeight="1">
      <c r="A22" s="15" t="s">
        <v>12</v>
      </c>
      <c r="B22" s="31">
        <v>2806600</v>
      </c>
      <c r="C22" s="41">
        <v>173693.97</v>
      </c>
      <c r="D22" s="41">
        <v>2806600</v>
      </c>
      <c r="E22" s="41">
        <v>233900</v>
      </c>
      <c r="F22" s="41">
        <v>293387.57</v>
      </c>
      <c r="G22" s="41">
        <f t="shared" si="0"/>
        <v>-2513212.43</v>
      </c>
      <c r="H22" s="41">
        <f t="shared" si="3"/>
        <v>59487.57000000001</v>
      </c>
      <c r="I22" s="63">
        <f t="shared" si="4"/>
        <v>125.43290722530998</v>
      </c>
      <c r="J22" s="64">
        <f t="shared" si="1"/>
        <v>119693.6</v>
      </c>
      <c r="K22" s="65">
        <f t="shared" si="2"/>
        <v>0</v>
      </c>
      <c r="L22" s="5"/>
    </row>
    <row r="23" spans="1:11" ht="48" customHeight="1">
      <c r="A23" s="15" t="s">
        <v>20</v>
      </c>
      <c r="B23" s="34">
        <v>409800</v>
      </c>
      <c r="C23" s="41">
        <v>38626</v>
      </c>
      <c r="D23" s="41">
        <v>409800</v>
      </c>
      <c r="E23" s="41">
        <v>34100</v>
      </c>
      <c r="F23" s="41">
        <v>20032</v>
      </c>
      <c r="G23" s="41">
        <f t="shared" si="0"/>
        <v>-389768</v>
      </c>
      <c r="H23" s="41">
        <f t="shared" si="3"/>
        <v>-14068</v>
      </c>
      <c r="I23" s="63">
        <f t="shared" si="4"/>
        <v>58.74486803519061</v>
      </c>
      <c r="J23" s="64">
        <f t="shared" si="1"/>
        <v>-18594</v>
      </c>
      <c r="K23" s="65">
        <f t="shared" si="2"/>
        <v>0</v>
      </c>
    </row>
    <row r="24" spans="1:11" ht="121.5" customHeight="1">
      <c r="A24" s="24" t="s">
        <v>68</v>
      </c>
      <c r="B24" s="34">
        <v>0</v>
      </c>
      <c r="C24" s="41">
        <v>0</v>
      </c>
      <c r="D24" s="41">
        <v>0</v>
      </c>
      <c r="E24" s="41">
        <v>0</v>
      </c>
      <c r="F24" s="41">
        <v>1240</v>
      </c>
      <c r="G24" s="41">
        <f t="shared" si="0"/>
        <v>1240</v>
      </c>
      <c r="H24" s="41">
        <f t="shared" si="3"/>
        <v>1240</v>
      </c>
      <c r="I24" s="63">
        <f t="shared" si="4"/>
        <v>0</v>
      </c>
      <c r="J24" s="64">
        <f t="shared" si="1"/>
        <v>1240</v>
      </c>
      <c r="K24" s="65">
        <f t="shared" si="2"/>
        <v>0</v>
      </c>
    </row>
    <row r="25" spans="1:13" ht="68.25" customHeight="1">
      <c r="A25" s="15" t="s">
        <v>57</v>
      </c>
      <c r="B25" s="31">
        <v>1500000</v>
      </c>
      <c r="C25" s="41">
        <v>537716.33</v>
      </c>
      <c r="D25" s="41">
        <v>1500000</v>
      </c>
      <c r="E25" s="41">
        <v>125000</v>
      </c>
      <c r="F25" s="41">
        <v>637200.65</v>
      </c>
      <c r="G25" s="41">
        <f t="shared" si="0"/>
        <v>-862799.35</v>
      </c>
      <c r="H25" s="41">
        <f t="shared" si="3"/>
        <v>512200.65</v>
      </c>
      <c r="I25" s="63">
        <f t="shared" si="4"/>
        <v>509.76052000000004</v>
      </c>
      <c r="J25" s="64">
        <f t="shared" si="1"/>
        <v>99484.32000000007</v>
      </c>
      <c r="K25" s="65">
        <f t="shared" si="2"/>
        <v>0</v>
      </c>
      <c r="L25" s="5"/>
      <c r="M25" s="5"/>
    </row>
    <row r="26" spans="1:13" ht="26.25" customHeight="1">
      <c r="A26" s="19" t="s">
        <v>11</v>
      </c>
      <c r="B26" s="32">
        <v>73600</v>
      </c>
      <c r="C26" s="41">
        <v>4192.14</v>
      </c>
      <c r="D26" s="41">
        <v>73600</v>
      </c>
      <c r="E26" s="41">
        <v>6200</v>
      </c>
      <c r="F26" s="41">
        <v>3901.95</v>
      </c>
      <c r="G26" s="41">
        <f t="shared" si="0"/>
        <v>-69698.05</v>
      </c>
      <c r="H26" s="41">
        <f t="shared" si="3"/>
        <v>-2298.05</v>
      </c>
      <c r="I26" s="63">
        <f t="shared" si="4"/>
        <v>62.934677419354834</v>
      </c>
      <c r="J26" s="64">
        <f t="shared" si="1"/>
        <v>-290.1900000000005</v>
      </c>
      <c r="K26" s="65">
        <f t="shared" si="2"/>
        <v>0</v>
      </c>
      <c r="L26" s="5"/>
      <c r="M26" s="5"/>
    </row>
    <row r="27" spans="1:13" ht="26.25" customHeight="1">
      <c r="A27" s="17" t="s">
        <v>3</v>
      </c>
      <c r="B27" s="31">
        <v>1467500</v>
      </c>
      <c r="C27" s="41">
        <v>123895.81</v>
      </c>
      <c r="D27" s="41">
        <v>1467500</v>
      </c>
      <c r="E27" s="41">
        <v>122200</v>
      </c>
      <c r="F27" s="41">
        <v>222448.76</v>
      </c>
      <c r="G27" s="41">
        <f t="shared" si="0"/>
        <v>-1245051.24</v>
      </c>
      <c r="H27" s="41">
        <f t="shared" si="3"/>
        <v>100248.76000000001</v>
      </c>
      <c r="I27" s="63">
        <f t="shared" si="4"/>
        <v>182.03662847790508</v>
      </c>
      <c r="J27" s="64">
        <f t="shared" si="1"/>
        <v>98552.95000000001</v>
      </c>
      <c r="K27" s="65">
        <f t="shared" si="2"/>
        <v>0</v>
      </c>
      <c r="L27" s="5"/>
      <c r="M27" s="5"/>
    </row>
    <row r="28" spans="1:13" ht="121.5" customHeight="1">
      <c r="A28" s="44" t="s">
        <v>83</v>
      </c>
      <c r="B28" s="31">
        <v>0</v>
      </c>
      <c r="C28" s="41">
        <v>0</v>
      </c>
      <c r="D28" s="41">
        <v>0</v>
      </c>
      <c r="E28" s="41">
        <v>0</v>
      </c>
      <c r="F28" s="41">
        <v>230462.37</v>
      </c>
      <c r="G28" s="41">
        <f t="shared" si="0"/>
        <v>230462.37</v>
      </c>
      <c r="H28" s="41">
        <f t="shared" si="3"/>
        <v>230462.37</v>
      </c>
      <c r="I28" s="63">
        <f t="shared" si="4"/>
        <v>0</v>
      </c>
      <c r="J28" s="64">
        <f t="shared" si="1"/>
        <v>230462.37</v>
      </c>
      <c r="K28" s="65">
        <f t="shared" si="2"/>
        <v>0</v>
      </c>
      <c r="L28" s="5"/>
      <c r="M28" s="5"/>
    </row>
    <row r="29" spans="1:13" ht="0.75" customHeight="1" hidden="1">
      <c r="A29" s="17" t="s">
        <v>4</v>
      </c>
      <c r="B29" s="31">
        <v>0</v>
      </c>
      <c r="C29" s="41">
        <v>0</v>
      </c>
      <c r="D29" s="41">
        <v>0</v>
      </c>
      <c r="E29" s="41">
        <v>0</v>
      </c>
      <c r="F29" s="41">
        <v>0</v>
      </c>
      <c r="G29" s="41">
        <f t="shared" si="0"/>
        <v>0</v>
      </c>
      <c r="H29" s="41">
        <f t="shared" si="3"/>
        <v>0</v>
      </c>
      <c r="I29" s="63">
        <f t="shared" si="4"/>
        <v>0</v>
      </c>
      <c r="J29" s="64">
        <f t="shared" si="1"/>
        <v>0</v>
      </c>
      <c r="K29" s="65">
        <f t="shared" si="2"/>
        <v>0</v>
      </c>
      <c r="L29" s="5"/>
      <c r="M29" s="5"/>
    </row>
    <row r="30" spans="1:13" ht="24.75" customHeight="1">
      <c r="A30" s="11" t="s">
        <v>16</v>
      </c>
      <c r="B30" s="35">
        <f>B31+B35+B36+B37</f>
        <v>107881200</v>
      </c>
      <c r="C30" s="35">
        <f>C31+C35+C36+C37</f>
        <v>13070676.75</v>
      </c>
      <c r="D30" s="35">
        <f>D31+D35+D36+D37</f>
        <v>107881200</v>
      </c>
      <c r="E30" s="35">
        <f>E31+E35+E36+E37</f>
        <v>8990100</v>
      </c>
      <c r="F30" s="35">
        <f>F31+F35+F36+F37</f>
        <v>15256264.959999999</v>
      </c>
      <c r="G30" s="42">
        <f t="shared" si="0"/>
        <v>-92624935.04</v>
      </c>
      <c r="H30" s="42">
        <f t="shared" si="3"/>
        <v>6266164.959999999</v>
      </c>
      <c r="I30" s="66">
        <f aca="true" t="shared" si="5" ref="I30:I61">IF(E30=0,0,F30/E30*100)</f>
        <v>169.70072590961166</v>
      </c>
      <c r="J30" s="67">
        <f t="shared" si="1"/>
        <v>2185588.209999999</v>
      </c>
      <c r="K30" s="68">
        <f t="shared" si="2"/>
        <v>0</v>
      </c>
      <c r="L30" s="5"/>
      <c r="M30" s="5"/>
    </row>
    <row r="31" spans="1:13" ht="24" customHeight="1">
      <c r="A31" s="19" t="s">
        <v>25</v>
      </c>
      <c r="B31" s="32">
        <f>B32+B33+B34</f>
        <v>56182200</v>
      </c>
      <c r="C31" s="41">
        <f>C32+C33+C34</f>
        <v>8402612.1</v>
      </c>
      <c r="D31" s="41">
        <f>D32+D33+D34</f>
        <v>56182200</v>
      </c>
      <c r="E31" s="41">
        <f>E32+E33+E34</f>
        <v>4681900</v>
      </c>
      <c r="F31" s="41">
        <f>F32+F33+F34</f>
        <v>8682711.95</v>
      </c>
      <c r="G31" s="41">
        <f t="shared" si="0"/>
        <v>-47499488.05</v>
      </c>
      <c r="H31" s="41">
        <f t="shared" si="3"/>
        <v>4000811.9499999993</v>
      </c>
      <c r="I31" s="63">
        <f t="shared" si="5"/>
        <v>185.45274247634507</v>
      </c>
      <c r="J31" s="69">
        <f t="shared" si="1"/>
        <v>280099.8499999996</v>
      </c>
      <c r="K31" s="65">
        <f t="shared" si="2"/>
        <v>0</v>
      </c>
      <c r="L31" s="5"/>
      <c r="M31" s="5"/>
    </row>
    <row r="32" spans="1:13" ht="48" customHeight="1">
      <c r="A32" s="20" t="s">
        <v>24</v>
      </c>
      <c r="B32" s="33">
        <v>9204000</v>
      </c>
      <c r="C32" s="41">
        <v>760189.58</v>
      </c>
      <c r="D32" s="41">
        <v>9204000</v>
      </c>
      <c r="E32" s="41">
        <v>767000</v>
      </c>
      <c r="F32" s="41">
        <v>1265288.42</v>
      </c>
      <c r="G32" s="41">
        <f t="shared" si="0"/>
        <v>-7938711.58</v>
      </c>
      <c r="H32" s="41">
        <f t="shared" si="3"/>
        <v>498288.4199999999</v>
      </c>
      <c r="I32" s="63">
        <f t="shared" si="5"/>
        <v>164.9658956975228</v>
      </c>
      <c r="J32" s="69">
        <f t="shared" si="1"/>
        <v>505098.83999999997</v>
      </c>
      <c r="K32" s="65">
        <f t="shared" si="2"/>
        <v>0</v>
      </c>
      <c r="L32" s="5"/>
      <c r="M32" s="5"/>
    </row>
    <row r="33" spans="1:13" ht="26.25" customHeight="1">
      <c r="A33" s="21" t="s">
        <v>13</v>
      </c>
      <c r="B33" s="32">
        <v>46853200</v>
      </c>
      <c r="C33" s="41">
        <v>7617422.52</v>
      </c>
      <c r="D33" s="41">
        <v>46853200</v>
      </c>
      <c r="E33" s="41">
        <v>3904400</v>
      </c>
      <c r="F33" s="41">
        <v>7404923.53</v>
      </c>
      <c r="G33" s="41">
        <f t="shared" si="0"/>
        <v>-39448276.47</v>
      </c>
      <c r="H33" s="41">
        <f t="shared" si="3"/>
        <v>3500523.5300000003</v>
      </c>
      <c r="I33" s="63">
        <f t="shared" si="5"/>
        <v>189.6558633848991</v>
      </c>
      <c r="J33" s="69">
        <f t="shared" si="1"/>
        <v>-212498.9899999993</v>
      </c>
      <c r="K33" s="65">
        <f t="shared" si="2"/>
        <v>0</v>
      </c>
      <c r="L33" s="5"/>
      <c r="M33" s="5"/>
    </row>
    <row r="34" spans="1:13" ht="26.25" customHeight="1">
      <c r="A34" s="21" t="s">
        <v>22</v>
      </c>
      <c r="B34" s="32">
        <v>125000</v>
      </c>
      <c r="C34" s="41">
        <v>25000</v>
      </c>
      <c r="D34" s="41">
        <v>125000</v>
      </c>
      <c r="E34" s="41">
        <v>10500</v>
      </c>
      <c r="F34" s="41">
        <v>12500</v>
      </c>
      <c r="G34" s="41">
        <f t="shared" si="0"/>
        <v>-112500</v>
      </c>
      <c r="H34" s="41">
        <f t="shared" si="3"/>
        <v>2000</v>
      </c>
      <c r="I34" s="63">
        <f t="shared" si="5"/>
        <v>119.04761904761905</v>
      </c>
      <c r="J34" s="69">
        <f t="shared" si="1"/>
        <v>-12500</v>
      </c>
      <c r="K34" s="65">
        <f t="shared" si="2"/>
        <v>0</v>
      </c>
      <c r="L34" s="5"/>
      <c r="M34" s="5"/>
    </row>
    <row r="35" spans="1:13" ht="26.25" customHeight="1">
      <c r="A35" s="19" t="s">
        <v>71</v>
      </c>
      <c r="B35" s="32">
        <v>150100</v>
      </c>
      <c r="C35" s="41">
        <v>0</v>
      </c>
      <c r="D35" s="41">
        <v>150100</v>
      </c>
      <c r="E35" s="41">
        <v>12500</v>
      </c>
      <c r="F35" s="41">
        <v>0</v>
      </c>
      <c r="G35" s="41">
        <f t="shared" si="0"/>
        <v>-150100</v>
      </c>
      <c r="H35" s="41">
        <f t="shared" si="3"/>
        <v>-12500</v>
      </c>
      <c r="I35" s="63">
        <f t="shared" si="5"/>
        <v>0</v>
      </c>
      <c r="J35" s="69">
        <f t="shared" si="1"/>
        <v>0</v>
      </c>
      <c r="K35" s="65">
        <f t="shared" si="2"/>
        <v>0</v>
      </c>
      <c r="L35" s="5"/>
      <c r="M35" s="5"/>
    </row>
    <row r="36" spans="1:11" ht="26.25" customHeight="1">
      <c r="A36" s="19" t="s">
        <v>26</v>
      </c>
      <c r="B36" s="32">
        <v>101600</v>
      </c>
      <c r="C36" s="41">
        <v>6738</v>
      </c>
      <c r="D36" s="41">
        <v>101600</v>
      </c>
      <c r="E36" s="41">
        <v>8400</v>
      </c>
      <c r="F36" s="41">
        <v>18756</v>
      </c>
      <c r="G36" s="41">
        <f t="shared" si="0"/>
        <v>-82844</v>
      </c>
      <c r="H36" s="41">
        <f t="shared" si="3"/>
        <v>10356</v>
      </c>
      <c r="I36" s="63">
        <f t="shared" si="5"/>
        <v>223.28571428571428</v>
      </c>
      <c r="J36" s="69">
        <f t="shared" si="1"/>
        <v>12018</v>
      </c>
      <c r="K36" s="65">
        <f t="shared" si="2"/>
        <v>0</v>
      </c>
    </row>
    <row r="37" spans="1:11" ht="26.25" customHeight="1">
      <c r="A37" s="17" t="s">
        <v>27</v>
      </c>
      <c r="B37" s="31">
        <v>51447300</v>
      </c>
      <c r="C37" s="41">
        <v>4661326.65</v>
      </c>
      <c r="D37" s="41">
        <v>51447300</v>
      </c>
      <c r="E37" s="41">
        <v>4287300</v>
      </c>
      <c r="F37" s="41">
        <v>6554797.01</v>
      </c>
      <c r="G37" s="41">
        <f t="shared" si="0"/>
        <v>-44892502.99</v>
      </c>
      <c r="H37" s="41">
        <f t="shared" si="3"/>
        <v>2267497.01</v>
      </c>
      <c r="I37" s="63">
        <f t="shared" si="5"/>
        <v>152.8886947496093</v>
      </c>
      <c r="J37" s="69">
        <f t="shared" si="1"/>
        <v>1893470.3599999994</v>
      </c>
      <c r="K37" s="65">
        <f t="shared" si="2"/>
        <v>0</v>
      </c>
    </row>
    <row r="38" spans="1:11" ht="26.25" customHeight="1">
      <c r="A38" s="11" t="s">
        <v>76</v>
      </c>
      <c r="B38" s="35">
        <f>B10+B11+B12+B13+B14+B15+B16+B17+B18+B19+B20+B21+B22+B23+B24+B25+B26+B27+B28+B29+B30</f>
        <v>439063100</v>
      </c>
      <c r="C38" s="35">
        <f>C10+C11+C12+C13+C14+C15+C16+C17+C18+C19+C20+C21+C22+C23+C24+C25+C26+C27+C28+C29+C30</f>
        <v>31202553.559999995</v>
      </c>
      <c r="D38" s="35">
        <f>D10+D11+D12+D13+D14+D15+D16+D17+D18+D19+D20+D21+D22+D23+D24+D25+D26+D27+D28+D29+D30</f>
        <v>439063100</v>
      </c>
      <c r="E38" s="35">
        <f>E10+E11+E12+E13+E14+E15+E16+E17+E18+E19+E20+E21+E22+E23+E24+E25+E26+E27+E28+E29+E30</f>
        <v>36588500</v>
      </c>
      <c r="F38" s="35">
        <f>F10+F11+F12+F13+F14+F15+F16+F17+F18+F19+F20+F21+F22+F23+F24+F25+F26+F27+F28+F29+F30</f>
        <v>36683553.1</v>
      </c>
      <c r="G38" s="42">
        <f t="shared" si="0"/>
        <v>-402379546.9</v>
      </c>
      <c r="H38" s="42">
        <f aca="true" t="shared" si="6" ref="H38:H61">F38-E38</f>
        <v>95053.10000000149</v>
      </c>
      <c r="I38" s="66">
        <f t="shared" si="5"/>
        <v>100.25978955136176</v>
      </c>
      <c r="J38" s="67">
        <f t="shared" si="1"/>
        <v>5480999.540000007</v>
      </c>
      <c r="K38" s="68">
        <f t="shared" si="2"/>
        <v>0</v>
      </c>
    </row>
    <row r="39" spans="1:11" ht="26.25" customHeight="1">
      <c r="A39" s="16" t="s">
        <v>55</v>
      </c>
      <c r="B39" s="35">
        <f aca="true" t="shared" si="7" ref="B39:G39">B40+B47+B48+B41</f>
        <v>135930840</v>
      </c>
      <c r="C39" s="35">
        <f t="shared" si="7"/>
        <v>8841900</v>
      </c>
      <c r="D39" s="35">
        <f t="shared" si="7"/>
        <v>135930840</v>
      </c>
      <c r="E39" s="35">
        <f t="shared" si="7"/>
        <v>10457000</v>
      </c>
      <c r="F39" s="35">
        <f t="shared" si="7"/>
        <v>10450800</v>
      </c>
      <c r="G39" s="35">
        <f t="shared" si="7"/>
        <v>-125480040</v>
      </c>
      <c r="H39" s="35">
        <f>F39-E39</f>
        <v>-6200</v>
      </c>
      <c r="I39" s="70">
        <f t="shared" si="5"/>
        <v>99.94070957253514</v>
      </c>
      <c r="J39" s="67">
        <f t="shared" si="1"/>
        <v>1608900</v>
      </c>
      <c r="K39" s="68">
        <f t="shared" si="2"/>
        <v>0</v>
      </c>
    </row>
    <row r="40" spans="1:11" ht="26.25" customHeight="1">
      <c r="A40" s="17" t="s">
        <v>61</v>
      </c>
      <c r="B40" s="31">
        <v>2868000</v>
      </c>
      <c r="C40" s="41">
        <v>1234900</v>
      </c>
      <c r="D40" s="41">
        <v>2868000</v>
      </c>
      <c r="E40" s="41">
        <v>239000</v>
      </c>
      <c r="F40" s="41">
        <v>239000</v>
      </c>
      <c r="G40" s="41">
        <f t="shared" si="0"/>
        <v>-2629000</v>
      </c>
      <c r="H40" s="41">
        <f t="shared" si="6"/>
        <v>0</v>
      </c>
      <c r="I40" s="71">
        <f t="shared" si="5"/>
        <v>100</v>
      </c>
      <c r="J40" s="69">
        <f t="shared" si="1"/>
        <v>-995900</v>
      </c>
      <c r="K40" s="65">
        <f t="shared" si="2"/>
        <v>0</v>
      </c>
    </row>
    <row r="41" spans="1:11" ht="26.25" customHeight="1">
      <c r="A41" s="17" t="s">
        <v>62</v>
      </c>
      <c r="B41" s="31">
        <f>B42+B43+B44+B45+B46</f>
        <v>130526500</v>
      </c>
      <c r="C41" s="31">
        <f>C42+C43+C44+C45+C46</f>
        <v>7607000</v>
      </c>
      <c r="D41" s="31">
        <f>D42+D43+D44+D45+D46</f>
        <v>130526500</v>
      </c>
      <c r="E41" s="31">
        <f>E42+E43+E44+E45+E46</f>
        <v>10050500</v>
      </c>
      <c r="F41" s="31">
        <f>F42+F43+F44+F45+F46</f>
        <v>10050500</v>
      </c>
      <c r="G41" s="41">
        <f t="shared" si="0"/>
        <v>-120476000</v>
      </c>
      <c r="H41" s="41">
        <f t="shared" si="6"/>
        <v>0</v>
      </c>
      <c r="I41" s="71">
        <f t="shared" si="5"/>
        <v>100</v>
      </c>
      <c r="J41" s="69">
        <f t="shared" si="1"/>
        <v>2443500</v>
      </c>
      <c r="K41" s="65">
        <f t="shared" si="2"/>
        <v>0</v>
      </c>
    </row>
    <row r="42" spans="1:11" ht="51" customHeight="1">
      <c r="A42" s="15" t="s">
        <v>67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41">
        <f t="shared" si="0"/>
        <v>0</v>
      </c>
      <c r="H42" s="41">
        <f t="shared" si="6"/>
        <v>0</v>
      </c>
      <c r="I42" s="71">
        <f t="shared" si="5"/>
        <v>0</v>
      </c>
      <c r="J42" s="69">
        <f t="shared" si="1"/>
        <v>0</v>
      </c>
      <c r="K42" s="65">
        <f t="shared" si="2"/>
        <v>0</v>
      </c>
    </row>
    <row r="43" spans="1:11" ht="26.25" customHeight="1">
      <c r="A43" s="17" t="s">
        <v>66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41">
        <f t="shared" si="0"/>
        <v>0</v>
      </c>
      <c r="H43" s="41">
        <f t="shared" si="6"/>
        <v>0</v>
      </c>
      <c r="I43" s="71">
        <f t="shared" si="5"/>
        <v>0</v>
      </c>
      <c r="J43" s="69">
        <f t="shared" si="1"/>
        <v>0</v>
      </c>
      <c r="K43" s="65">
        <f t="shared" si="2"/>
        <v>0</v>
      </c>
    </row>
    <row r="44" spans="1:11" ht="26.25" customHeight="1">
      <c r="A44" s="18" t="s">
        <v>53</v>
      </c>
      <c r="B44" s="36">
        <v>130526500</v>
      </c>
      <c r="C44" s="41">
        <v>7607000</v>
      </c>
      <c r="D44" s="36">
        <v>130526500</v>
      </c>
      <c r="E44" s="41">
        <v>10050500</v>
      </c>
      <c r="F44" s="41">
        <v>10050500</v>
      </c>
      <c r="G44" s="41">
        <f t="shared" si="0"/>
        <v>-120476000</v>
      </c>
      <c r="H44" s="41">
        <f t="shared" si="6"/>
        <v>0</v>
      </c>
      <c r="I44" s="71">
        <f t="shared" si="5"/>
        <v>100</v>
      </c>
      <c r="J44" s="69">
        <f t="shared" si="1"/>
        <v>2443500</v>
      </c>
      <c r="K44" s="65">
        <f t="shared" si="2"/>
        <v>0</v>
      </c>
    </row>
    <row r="45" spans="1:11" ht="26.25" customHeight="1">
      <c r="A45" s="15" t="s">
        <v>54</v>
      </c>
      <c r="B45" s="34">
        <v>0</v>
      </c>
      <c r="C45" s="41">
        <v>0</v>
      </c>
      <c r="D45" s="34">
        <v>0</v>
      </c>
      <c r="E45" s="41">
        <v>0</v>
      </c>
      <c r="F45" s="41">
        <v>0</v>
      </c>
      <c r="G45" s="41">
        <f t="shared" si="0"/>
        <v>0</v>
      </c>
      <c r="H45" s="41">
        <f t="shared" si="6"/>
        <v>0</v>
      </c>
      <c r="I45" s="71">
        <f t="shared" si="5"/>
        <v>0</v>
      </c>
      <c r="J45" s="69">
        <f t="shared" si="1"/>
        <v>0</v>
      </c>
      <c r="K45" s="65">
        <f t="shared" si="2"/>
        <v>0</v>
      </c>
    </row>
    <row r="46" spans="1:11" ht="45.75" customHeight="1">
      <c r="A46" s="15" t="s">
        <v>64</v>
      </c>
      <c r="B46" s="34">
        <v>0</v>
      </c>
      <c r="C46" s="31">
        <v>0</v>
      </c>
      <c r="D46" s="34">
        <v>0</v>
      </c>
      <c r="E46" s="31">
        <v>0</v>
      </c>
      <c r="F46" s="31">
        <v>0</v>
      </c>
      <c r="G46" s="41">
        <f t="shared" si="0"/>
        <v>0</v>
      </c>
      <c r="H46" s="41">
        <f t="shared" si="6"/>
        <v>0</v>
      </c>
      <c r="I46" s="71">
        <f t="shared" si="5"/>
        <v>0</v>
      </c>
      <c r="J46" s="69">
        <f t="shared" si="1"/>
        <v>0</v>
      </c>
      <c r="K46" s="65">
        <f t="shared" si="2"/>
        <v>0</v>
      </c>
    </row>
    <row r="47" spans="1:11" ht="45" customHeight="1">
      <c r="A47" s="15" t="s">
        <v>63</v>
      </c>
      <c r="B47" s="34">
        <v>0</v>
      </c>
      <c r="C47" s="31">
        <v>0</v>
      </c>
      <c r="D47" s="34">
        <v>0</v>
      </c>
      <c r="E47" s="31">
        <v>0</v>
      </c>
      <c r="F47" s="31">
        <v>0</v>
      </c>
      <c r="G47" s="41">
        <f t="shared" si="0"/>
        <v>0</v>
      </c>
      <c r="H47" s="41">
        <f t="shared" si="6"/>
        <v>0</v>
      </c>
      <c r="I47" s="71">
        <f t="shared" si="5"/>
        <v>0</v>
      </c>
      <c r="J47" s="69">
        <f t="shared" si="1"/>
        <v>0</v>
      </c>
      <c r="K47" s="65">
        <f t="shared" si="2"/>
        <v>0</v>
      </c>
    </row>
    <row r="48" spans="1:11" ht="45" customHeight="1">
      <c r="A48" s="15" t="s">
        <v>60</v>
      </c>
      <c r="B48" s="34">
        <v>2536340</v>
      </c>
      <c r="C48" s="31">
        <v>0</v>
      </c>
      <c r="D48" s="31">
        <v>2536340</v>
      </c>
      <c r="E48" s="31">
        <v>167500</v>
      </c>
      <c r="F48" s="31">
        <v>161300</v>
      </c>
      <c r="G48" s="41">
        <f t="shared" si="0"/>
        <v>-2375040</v>
      </c>
      <c r="H48" s="41">
        <f t="shared" si="6"/>
        <v>-6200</v>
      </c>
      <c r="I48" s="71">
        <f t="shared" si="5"/>
        <v>96.29850746268657</v>
      </c>
      <c r="J48" s="69">
        <f t="shared" si="1"/>
        <v>161300</v>
      </c>
      <c r="K48" s="65">
        <f t="shared" si="2"/>
        <v>0</v>
      </c>
    </row>
    <row r="49" spans="1:11" ht="26.25" customHeight="1">
      <c r="A49" s="11" t="s">
        <v>75</v>
      </c>
      <c r="B49" s="35">
        <f>B38+B39</f>
        <v>574993940</v>
      </c>
      <c r="C49" s="35">
        <f>C38+C39</f>
        <v>40044453.559999995</v>
      </c>
      <c r="D49" s="35">
        <f>D38+D39</f>
        <v>574993940</v>
      </c>
      <c r="E49" s="35">
        <f>E38+E39</f>
        <v>47045500</v>
      </c>
      <c r="F49" s="35">
        <f>F38+F39</f>
        <v>47134353.1</v>
      </c>
      <c r="G49" s="42">
        <f t="shared" si="0"/>
        <v>-527859586.9</v>
      </c>
      <c r="H49" s="42">
        <f t="shared" si="6"/>
        <v>88853.10000000149</v>
      </c>
      <c r="I49" s="66">
        <f t="shared" si="5"/>
        <v>100.18886631027411</v>
      </c>
      <c r="J49" s="67">
        <f t="shared" si="1"/>
        <v>7089899.540000007</v>
      </c>
      <c r="K49" s="68">
        <f t="shared" si="2"/>
        <v>0</v>
      </c>
    </row>
    <row r="50" spans="1:11" ht="26.25" customHeight="1">
      <c r="A50" s="11" t="s">
        <v>33</v>
      </c>
      <c r="B50" s="35"/>
      <c r="C50" s="42"/>
      <c r="D50" s="42"/>
      <c r="E50" s="42"/>
      <c r="F50" s="41"/>
      <c r="G50" s="41"/>
      <c r="H50" s="41"/>
      <c r="I50" s="72"/>
      <c r="J50" s="69"/>
      <c r="K50" s="65"/>
    </row>
    <row r="51" spans="1:11" ht="27" customHeight="1">
      <c r="A51" s="15" t="s">
        <v>45</v>
      </c>
      <c r="B51" s="34">
        <v>10694070</v>
      </c>
      <c r="C51" s="41">
        <v>368635.88</v>
      </c>
      <c r="D51" s="41">
        <v>10694070</v>
      </c>
      <c r="E51" s="41">
        <v>891172.5</v>
      </c>
      <c r="F51" s="41">
        <v>518121.19</v>
      </c>
      <c r="G51" s="41">
        <f aca="true" t="shared" si="8" ref="G51:G61">F51-B51</f>
        <v>-10175948.81</v>
      </c>
      <c r="H51" s="41">
        <f t="shared" si="6"/>
        <v>-373051.31</v>
      </c>
      <c r="I51" s="63">
        <f t="shared" si="5"/>
        <v>58.13927045549543</v>
      </c>
      <c r="J51" s="69">
        <f aca="true" t="shared" si="9" ref="J51:J61">F51-C51</f>
        <v>149485.31</v>
      </c>
      <c r="K51" s="65">
        <f aca="true" t="shared" si="10" ref="K51:K61">D51-B51</f>
        <v>0</v>
      </c>
    </row>
    <row r="52" spans="1:11" ht="45" customHeight="1">
      <c r="A52" s="15" t="s">
        <v>34</v>
      </c>
      <c r="B52" s="34">
        <v>450900</v>
      </c>
      <c r="C52" s="41">
        <v>16145.24</v>
      </c>
      <c r="D52" s="41">
        <v>450900</v>
      </c>
      <c r="E52" s="41">
        <v>37500</v>
      </c>
      <c r="F52" s="41">
        <v>21081.14</v>
      </c>
      <c r="G52" s="41">
        <f t="shared" si="8"/>
        <v>-429818.86</v>
      </c>
      <c r="H52" s="41">
        <f t="shared" si="6"/>
        <v>-16418.86</v>
      </c>
      <c r="I52" s="63">
        <f t="shared" si="5"/>
        <v>56.21637333333334</v>
      </c>
      <c r="J52" s="69">
        <f t="shared" si="9"/>
        <v>4935.9</v>
      </c>
      <c r="K52" s="65">
        <f t="shared" si="10"/>
        <v>0</v>
      </c>
    </row>
    <row r="53" spans="1:11" ht="0.75" customHeight="1" hidden="1">
      <c r="A53" s="15" t="s">
        <v>46</v>
      </c>
      <c r="B53" s="34">
        <v>0</v>
      </c>
      <c r="C53" s="41">
        <v>0</v>
      </c>
      <c r="D53" s="41">
        <v>0</v>
      </c>
      <c r="E53" s="41">
        <v>0</v>
      </c>
      <c r="F53" s="41">
        <v>0</v>
      </c>
      <c r="G53" s="41">
        <f t="shared" si="8"/>
        <v>0</v>
      </c>
      <c r="H53" s="41">
        <f t="shared" si="6"/>
        <v>0</v>
      </c>
      <c r="I53" s="63">
        <f t="shared" si="5"/>
        <v>0</v>
      </c>
      <c r="J53" s="69">
        <f t="shared" si="9"/>
        <v>0</v>
      </c>
      <c r="K53" s="65">
        <f t="shared" si="10"/>
        <v>0</v>
      </c>
    </row>
    <row r="54" spans="1:11" ht="69" customHeight="1">
      <c r="A54" s="15" t="s">
        <v>35</v>
      </c>
      <c r="B54" s="34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8"/>
        <v>0</v>
      </c>
      <c r="H54" s="41">
        <f t="shared" si="6"/>
        <v>0</v>
      </c>
      <c r="I54" s="63">
        <f t="shared" si="5"/>
        <v>0</v>
      </c>
      <c r="J54" s="69">
        <f t="shared" si="9"/>
        <v>0</v>
      </c>
      <c r="K54" s="65">
        <f t="shared" si="10"/>
        <v>0</v>
      </c>
    </row>
    <row r="55" spans="1:11" ht="26.25" customHeight="1">
      <c r="A55" s="16" t="s">
        <v>15</v>
      </c>
      <c r="B55" s="35">
        <f>B56+B57</f>
        <v>2100000</v>
      </c>
      <c r="C55" s="35">
        <f>C56+C57</f>
        <v>4157.8</v>
      </c>
      <c r="D55" s="35">
        <f>D56+D57</f>
        <v>2100000</v>
      </c>
      <c r="E55" s="35">
        <f>E56+E57</f>
        <v>125050</v>
      </c>
      <c r="F55" s="35">
        <f>F56+F57</f>
        <v>288539.82</v>
      </c>
      <c r="G55" s="42">
        <f t="shared" si="8"/>
        <v>-1811460.18</v>
      </c>
      <c r="H55" s="42">
        <f t="shared" si="6"/>
        <v>163489.82</v>
      </c>
      <c r="I55" s="66">
        <f t="shared" si="5"/>
        <v>230.73956017592963</v>
      </c>
      <c r="J55" s="67">
        <f t="shared" si="9"/>
        <v>284382.02</v>
      </c>
      <c r="K55" s="68">
        <f t="shared" si="10"/>
        <v>0</v>
      </c>
    </row>
    <row r="56" spans="1:11" ht="26.25" customHeight="1">
      <c r="A56" s="17" t="s">
        <v>48</v>
      </c>
      <c r="B56" s="31">
        <v>600000</v>
      </c>
      <c r="C56" s="41">
        <v>0</v>
      </c>
      <c r="D56" s="41">
        <v>600000</v>
      </c>
      <c r="E56" s="41">
        <v>50</v>
      </c>
      <c r="F56" s="41">
        <v>28064.12</v>
      </c>
      <c r="G56" s="41">
        <f t="shared" si="8"/>
        <v>-571935.88</v>
      </c>
      <c r="H56" s="41">
        <f t="shared" si="6"/>
        <v>28014.12</v>
      </c>
      <c r="I56" s="63">
        <f t="shared" si="5"/>
        <v>56128.23999999999</v>
      </c>
      <c r="J56" s="69">
        <f t="shared" si="9"/>
        <v>28064.12</v>
      </c>
      <c r="K56" s="65">
        <f t="shared" si="10"/>
        <v>0</v>
      </c>
    </row>
    <row r="57" spans="1:11" ht="26.25" customHeight="1">
      <c r="A57" s="17" t="s">
        <v>47</v>
      </c>
      <c r="B57" s="31">
        <v>1500000</v>
      </c>
      <c r="C57" s="41">
        <v>4157.8</v>
      </c>
      <c r="D57" s="41">
        <v>1500000</v>
      </c>
      <c r="E57" s="41">
        <v>125000</v>
      </c>
      <c r="F57" s="41">
        <v>260475.7</v>
      </c>
      <c r="G57" s="41">
        <f t="shared" si="8"/>
        <v>-1239524.3</v>
      </c>
      <c r="H57" s="41">
        <f t="shared" si="6"/>
        <v>135475.7</v>
      </c>
      <c r="I57" s="63">
        <f t="shared" si="5"/>
        <v>208.38056000000003</v>
      </c>
      <c r="J57" s="69">
        <f t="shared" si="9"/>
        <v>256317.90000000002</v>
      </c>
      <c r="K57" s="65">
        <f t="shared" si="10"/>
        <v>0</v>
      </c>
    </row>
    <row r="58" spans="1:11" ht="26.25" customHeight="1">
      <c r="A58" s="17" t="s">
        <v>49</v>
      </c>
      <c r="B58" s="31">
        <v>0</v>
      </c>
      <c r="C58" s="41">
        <v>0</v>
      </c>
      <c r="D58" s="41">
        <v>0</v>
      </c>
      <c r="E58" s="41">
        <v>0</v>
      </c>
      <c r="F58" s="41">
        <v>0</v>
      </c>
      <c r="G58" s="41">
        <f t="shared" si="8"/>
        <v>0</v>
      </c>
      <c r="H58" s="41">
        <f t="shared" si="6"/>
        <v>0</v>
      </c>
      <c r="I58" s="63">
        <f t="shared" si="5"/>
        <v>0</v>
      </c>
      <c r="J58" s="69">
        <f t="shared" si="9"/>
        <v>0</v>
      </c>
      <c r="K58" s="73">
        <f t="shared" si="10"/>
        <v>0</v>
      </c>
    </row>
    <row r="59" spans="1:11" ht="26.25" customHeight="1">
      <c r="A59" s="17" t="s">
        <v>52</v>
      </c>
      <c r="B59" s="31">
        <v>0</v>
      </c>
      <c r="C59" s="31">
        <v>0</v>
      </c>
      <c r="D59" s="31">
        <v>0</v>
      </c>
      <c r="E59" s="31">
        <v>0</v>
      </c>
      <c r="F59" s="31">
        <v>0</v>
      </c>
      <c r="G59" s="41">
        <f t="shared" si="8"/>
        <v>0</v>
      </c>
      <c r="H59" s="41">
        <f t="shared" si="6"/>
        <v>0</v>
      </c>
      <c r="I59" s="63">
        <f t="shared" si="5"/>
        <v>0</v>
      </c>
      <c r="J59" s="69">
        <f t="shared" si="9"/>
        <v>0</v>
      </c>
      <c r="K59" s="74">
        <f t="shared" si="10"/>
        <v>0</v>
      </c>
    </row>
    <row r="60" spans="1:11" ht="26.25" customHeight="1">
      <c r="A60" s="11" t="s">
        <v>2</v>
      </c>
      <c r="B60" s="35">
        <f>B51+B52+B53+B54+B55+B58+B59</f>
        <v>13244970</v>
      </c>
      <c r="C60" s="35">
        <f>C51+C52+C53+C54+C55+C58+C59</f>
        <v>388938.92</v>
      </c>
      <c r="D60" s="35">
        <f>D51+D52+D53+D54+D55+D58+D59</f>
        <v>13244970</v>
      </c>
      <c r="E60" s="35">
        <f>E51+E52+E53+E54+E55+E58+E59</f>
        <v>1053722.5</v>
      </c>
      <c r="F60" s="35">
        <f>F51+F52+F53+F54+F55+F58+F59</f>
        <v>827742.1499999999</v>
      </c>
      <c r="G60" s="42">
        <f t="shared" si="8"/>
        <v>-12417227.85</v>
      </c>
      <c r="H60" s="42">
        <f t="shared" si="6"/>
        <v>-225980.3500000001</v>
      </c>
      <c r="I60" s="66">
        <f t="shared" si="5"/>
        <v>78.554092752124</v>
      </c>
      <c r="J60" s="67">
        <f t="shared" si="9"/>
        <v>438803.2299999999</v>
      </c>
      <c r="K60" s="75">
        <f t="shared" si="10"/>
        <v>0</v>
      </c>
    </row>
    <row r="61" spans="1:11" ht="26.25" customHeight="1" thickBot="1">
      <c r="A61" s="14" t="s">
        <v>1</v>
      </c>
      <c r="B61" s="37">
        <f>B49+B60</f>
        <v>588238910</v>
      </c>
      <c r="C61" s="43">
        <f>C49+C60</f>
        <v>40433392.48</v>
      </c>
      <c r="D61" s="43">
        <f>D49+D60</f>
        <v>588238910</v>
      </c>
      <c r="E61" s="43">
        <f>E49+E60</f>
        <v>48099222.5</v>
      </c>
      <c r="F61" s="43">
        <f>F49+F60</f>
        <v>47962095.25</v>
      </c>
      <c r="G61" s="43">
        <f t="shared" si="8"/>
        <v>-540276814.75</v>
      </c>
      <c r="H61" s="43">
        <f t="shared" si="6"/>
        <v>-137127.25</v>
      </c>
      <c r="I61" s="76">
        <f t="shared" si="5"/>
        <v>99.7149075538591</v>
      </c>
      <c r="J61" s="77">
        <f t="shared" si="9"/>
        <v>7528702.770000003</v>
      </c>
      <c r="K61" s="78">
        <f t="shared" si="10"/>
        <v>0</v>
      </c>
    </row>
    <row r="62" spans="1:13" ht="42" customHeight="1">
      <c r="A62" s="6"/>
      <c r="B62" s="6"/>
      <c r="C62" s="6"/>
      <c r="D62" s="6"/>
      <c r="E62" s="6"/>
      <c r="F62" s="6"/>
      <c r="G62" s="6"/>
      <c r="H62" s="7"/>
      <c r="I62" s="7"/>
      <c r="J62" s="7"/>
      <c r="K62" s="6"/>
      <c r="L62" s="6"/>
      <c r="M62" s="6"/>
    </row>
    <row r="63" spans="1:13" ht="24" customHeight="1">
      <c r="A63" s="25" t="s">
        <v>77</v>
      </c>
      <c r="B63" s="25"/>
      <c r="C63" s="25"/>
      <c r="D63" s="25"/>
      <c r="E63" s="25"/>
      <c r="F63" s="25"/>
      <c r="G63" s="25"/>
      <c r="H63" s="79" t="s">
        <v>74</v>
      </c>
      <c r="I63" s="79"/>
      <c r="J63" s="79"/>
      <c r="K63" s="79"/>
      <c r="L63" s="6"/>
      <c r="M63" s="6"/>
    </row>
    <row r="64" ht="16.5" customHeight="1"/>
    <row r="65" ht="22.5" customHeight="1"/>
    <row r="66" ht="16.5" customHeight="1"/>
    <row r="67" ht="27" customHeight="1" hidden="1"/>
    <row r="74" spans="15:16" ht="12.75">
      <c r="O74" s="4"/>
      <c r="P74" s="4"/>
    </row>
  </sheetData>
  <sheetProtection/>
  <mergeCells count="4">
    <mergeCell ref="H63:K63"/>
    <mergeCell ref="A4:A7"/>
    <mergeCell ref="H4:I6"/>
    <mergeCell ref="A2:J2"/>
  </mergeCells>
  <printOptions/>
  <pageMargins left="0.55" right="0.171875" top="0.089375" bottom="0.0309375" header="0.33" footer="0.32"/>
  <pageSetup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Finvid4</cp:lastModifiedBy>
  <cp:lastPrinted>2022-02-01T09:24:04Z</cp:lastPrinted>
  <dcterms:created xsi:type="dcterms:W3CDTF">2001-12-13T10:05:27Z</dcterms:created>
  <dcterms:modified xsi:type="dcterms:W3CDTF">2022-02-07T14:40:22Z</dcterms:modified>
  <cp:category/>
  <cp:version/>
  <cp:contentType/>
  <cp:contentStatus/>
</cp:coreProperties>
</file>