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8445" tabRatio="895" activeTab="0"/>
  </bookViews>
  <sheets>
    <sheet name="01.10.2020" sheetId="1" r:id="rId1"/>
  </sheets>
  <definedNames>
    <definedName name="_xlnm.Print_Titles" localSheetId="0">'01.10.2020'!$5:$5</definedName>
    <definedName name="_xlnm.Print_Area" localSheetId="0">'01.10.2020'!$A$1:$J$127</definedName>
  </definedNames>
  <calcPr fullCalcOnLoad="1"/>
</workbook>
</file>

<file path=xl/sharedStrings.xml><?xml version="1.0" encoding="utf-8"?>
<sst xmlns="http://schemas.openxmlformats.org/spreadsheetml/2006/main" count="199" uniqueCount="158">
  <si>
    <t>Л.В.Писаренко</t>
  </si>
  <si>
    <t>ВСЬОГО</t>
  </si>
  <si>
    <t>ІНФОРМАЦІЯ</t>
  </si>
  <si>
    <t>№ п/п</t>
  </si>
  <si>
    <t xml:space="preserve">Відсоток виконання </t>
  </si>
  <si>
    <t>Програма реалізації громадського бюджету(бюджету участі) міста Ніжина на 2017-2021 роки</t>
  </si>
  <si>
    <t>0210180</t>
  </si>
  <si>
    <t>0212111</t>
  </si>
  <si>
    <t>0212143</t>
  </si>
  <si>
    <t>0212144</t>
  </si>
  <si>
    <t>0212152</t>
  </si>
  <si>
    <t>0213242</t>
  </si>
  <si>
    <t>0213112</t>
  </si>
  <si>
    <t>0213122</t>
  </si>
  <si>
    <t>0213131</t>
  </si>
  <si>
    <t>Програма виплати стипендій обдарованій учнівській та студентській молоді міста на період до 2020 року</t>
  </si>
  <si>
    <t>0217610</t>
  </si>
  <si>
    <t>Програма розвитку малого та  середнього  підприємництва  у м. Ніжині на 2017-2020 роки.</t>
  </si>
  <si>
    <t>0217640</t>
  </si>
  <si>
    <t>0218110</t>
  </si>
  <si>
    <t>0218410</t>
  </si>
  <si>
    <t>0611020</t>
  </si>
  <si>
    <t>0611090</t>
  </si>
  <si>
    <t>0810180</t>
  </si>
  <si>
    <t>0813180</t>
  </si>
  <si>
    <t>0813192</t>
  </si>
  <si>
    <t>0813242</t>
  </si>
  <si>
    <t>1010180</t>
  </si>
  <si>
    <t>1014082</t>
  </si>
  <si>
    <t>Програма розвитку туризму на 2017 -2021 рр.</t>
  </si>
  <si>
    <t xml:space="preserve">Цільова програма проведення археологічних досліджень в  місті Ніжин на 2017 – 2021 роки </t>
  </si>
  <si>
    <t>1115032</t>
  </si>
  <si>
    <t xml:space="preserve">Цільова Програма розвитку Комплексної дитячо-юнацької спортивної школи Ніжинського  місцевого  осередку фізкультурно- спортивного товариства «Спартак» на 2018-2020 рік </t>
  </si>
  <si>
    <t>1210180</t>
  </si>
  <si>
    <t>1216011</t>
  </si>
  <si>
    <t>1216013</t>
  </si>
  <si>
    <t>1216030</t>
  </si>
  <si>
    <t>1217350</t>
  </si>
  <si>
    <t>1217670</t>
  </si>
  <si>
    <t>1218110</t>
  </si>
  <si>
    <t>1218120</t>
  </si>
  <si>
    <t>3710180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</si>
  <si>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</si>
  <si>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t>0610180</t>
  </si>
  <si>
    <t>0813033</t>
  </si>
  <si>
    <t>0813035</t>
  </si>
  <si>
    <t>3719800</t>
  </si>
  <si>
    <t>0212141</t>
  </si>
  <si>
    <t>Обсяг фінансування (затверджено  із змінами)   ЗАГАЛЬНИЙ ФОНД</t>
  </si>
  <si>
    <t>Обсяг фінансування (затверджено  із змінами)  СПЕЦІАЛЬНИЙ ФОНД</t>
  </si>
  <si>
    <t>Профінансовано   ЗАГАЛЬНИЙ ФОНД</t>
  </si>
  <si>
    <t>Профінансовано  СПЕЦІАЛЬНИЙ ФОНД</t>
  </si>
  <si>
    <t>0813032</t>
  </si>
  <si>
    <t>1110180</t>
  </si>
  <si>
    <t>1218311</t>
  </si>
  <si>
    <t>0217680</t>
  </si>
  <si>
    <t>1216020</t>
  </si>
  <si>
    <t>1217130</t>
  </si>
  <si>
    <t>0212010</t>
  </si>
  <si>
    <t xml:space="preserve">Міська Програма допризовної підготовки, виконання заходів з мобілізації та заходів   по облаштуванню і утриманню полігону (майданчику) для проведення навчань, підготовки та перепідготовки громадян України  на строкову військову службу та військову службу за контрактом, зборів особового складу роти охорони та батальйонів ТрО міста Ніжина у 2019 - 2020 роках </t>
  </si>
  <si>
    <t>0212142</t>
  </si>
  <si>
    <t>0216082</t>
  </si>
  <si>
    <t xml:space="preserve">Програма  управління  боргом міського  бюджету міста  Ніжина   на 2019-2023 роки.
</t>
  </si>
  <si>
    <t>всього</t>
  </si>
  <si>
    <t>0813210</t>
  </si>
  <si>
    <t>1213210</t>
  </si>
  <si>
    <t>1014040</t>
  </si>
  <si>
    <t>3718600</t>
  </si>
  <si>
    <t>0217350</t>
  </si>
  <si>
    <t>3110180</t>
  </si>
  <si>
    <t>3117130</t>
  </si>
  <si>
    <t>3117650</t>
  </si>
  <si>
    <t>0212030</t>
  </si>
  <si>
    <t xml:space="preserve">Міська цільова програма  національно-патріотичного виховання дітей та молоді Ніжинської міської об’єднаної територіальної громади на 2018-2020роки </t>
  </si>
  <si>
    <t>Назва програми, що  фінансується з місцевих бюджетів у 2020році</t>
  </si>
  <si>
    <t>Обсяг фінансування (затверджено  із змінами) на 2020рік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</si>
  <si>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</si>
  <si>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Програма юридичного обслуговування Ніжинської міської ради та виконавчого комітету Ніжинської міської ради на 2020рік</t>
  </si>
  <si>
    <t xml:space="preserve">Міська цільова програма з виконання власних повноважень Ніжинської міської ради на 2020рік </t>
  </si>
  <si>
    <t>Програма розвитку інвестиційної діяльності в Ніжинській міській об’єднаній територіальній громаді на 2020-2022роки</t>
  </si>
  <si>
    <t xml:space="preserve">Міська цільова Програма оснащення медичною технікою та виробами медичного призначення на 2020 - 2022 роки </t>
  </si>
  <si>
    <t xml:space="preserve">Міська  цільова Програма фінансової  підтримки комунального некомерційного підприємства «Ніжинська міська стоматологічна поліклініка»  Ніжинської міської ради Чернігівської  області на 2020 рік </t>
  </si>
  <si>
    <t>0212100</t>
  </si>
  <si>
    <t>0217322</t>
  </si>
  <si>
    <t>Міська цільова Програма фінансової підтримки комунального некомерційного підприємства «Ніжинська центральна міська лікарня ім.М.Галицького» Ніжинської  міської об’єднаної територіальної громади на 2020-2022рр.</t>
  </si>
  <si>
    <t>Міська цільова Програма фінансової підтримки Комунального некомерційного підприємства «Ніжинський міський центр первинної медико-санітарної допомоги» Ніжинської  міської ради Чернігівської області та забезпечення медичної допомоги населенню на 2020р.</t>
  </si>
  <si>
    <t xml:space="preserve">Міська  цільова програма «Фінансової підтримки   та  розвитку КНП «Ніжинський  міський  пологовий  будинок» на  2020-2022рр. </t>
  </si>
  <si>
    <t xml:space="preserve">Комплексна міська програма підтримки сім’ї, гендерної  рівності  та протидії  торгівлі  людьми на 2020рік </t>
  </si>
  <si>
    <t xml:space="preserve">Міська цільова програма «Молодь  Ніжинської об’єднаної територіальної громади» на 2020-2022рр. </t>
  </si>
  <si>
    <t>Міська  цільова програма «Турбота» на 2020р.</t>
  </si>
  <si>
    <t xml:space="preserve">Програма «Підтримки комунального засобу масової інформації Державного комунального підприємства телерадіокомпанії «Ніжинське телебачення» на 2020рік» </t>
  </si>
  <si>
    <t>Міська цільова програма придбання житла на 2020р.</t>
  </si>
  <si>
    <t xml:space="preserve">Програма  «Соціальний  захист  учнів закладів загальної середньої освіти   Ніжинської міської об’єднаної територіальної громади  шляхом організації гарячого харчування у 2020році»    </t>
  </si>
  <si>
    <t xml:space="preserve">Міська цільова Програма з надання пільг на оплату житлово-комунальних та інших послуг на 2020 рік </t>
  </si>
  <si>
    <t xml:space="preserve">Міська  цільова Програма підтримки діяльності Ніжинської міської організації ветеранів України  на 2020рік  </t>
  </si>
  <si>
    <t>Програма громадських оплачуваних робіт Ніжинської міської об’єднаної територіальної громади 2020рік</t>
  </si>
  <si>
    <t xml:space="preserve">Програма  розвитку культури, мистецтва і  охорони культурної спадщини на  2020рік </t>
  </si>
  <si>
    <t xml:space="preserve">Міська цільова програма розвитку цивільного захисту Ніжинської міської об’єднаної територіальної громади на 2020рік </t>
  </si>
  <si>
    <t xml:space="preserve">Міська програми  з  охорони життя  людей  на  водних  об’єктах Ніжинської міської об’єднаної територіальної громади на 2020рік  </t>
  </si>
  <si>
    <t>Міська цільова програма «Удосконалення системи поводження з твердими побутовими відходами Ніжинської міської об’єднаної територіальної громади, розвитку та збереження зелених насаджень на 2020рік.»</t>
  </si>
  <si>
    <t xml:space="preserve">Міська цільова програма «Розвитку комунального підприємства «Ніжинське управління водопровідно-каналізаційного господарства» на 2020рік» </t>
  </si>
  <si>
    <t xml:space="preserve">Міська цільова Програма  «Юридичного обслуговування управління житлово-комунального господарства та будівництва Ніжинської міської ради  на 2020рік.» </t>
  </si>
  <si>
    <t xml:space="preserve">Міська цільова програма «Контролю за утриманням домашніх тварин та регулювання чисельності безпритульних тварин гуманними методами на  2020рік» </t>
  </si>
  <si>
    <t xml:space="preserve">Міська цільова Програма «Розвитку та фінансової підтримки комунальних підприємств Ніжинської міської  об’єднаної територіальної громади на 2020рік» </t>
  </si>
  <si>
    <t>Міська цільова програма  «Забезпечення функціонування громадських вбиралень на 2020р.»</t>
  </si>
  <si>
    <t xml:space="preserve">Міська цільова Програма "Розробка схем та проектних рішень масового застосування та детального планування на 2020р." </t>
  </si>
  <si>
    <t xml:space="preserve">Міська цільова програма «Охорона навколишнього природного середовища Ніжинської міської об’єднаної територіальної громади на період 2020р.» </t>
  </si>
  <si>
    <t>Програма  управління комунальним майном Ніжинської міської об’єднаної територіальної громади на 2020рік</t>
  </si>
  <si>
    <t xml:space="preserve">Міська програма реалізації повноважень міської ради у галузі земельних відносин на 2020рік  </t>
  </si>
  <si>
    <t>Програма  інформатизації  діяльності  виконавчого комітету Ніжинської міської ради Чернігівської області на 2020-2022роки</t>
  </si>
  <si>
    <t>0217520</t>
  </si>
  <si>
    <t>0617520</t>
  </si>
  <si>
    <t xml:space="preserve">Програма  інформатизації  діяльності  Управління освіти Ніжинської міської ради на 2020-2022роки </t>
  </si>
  <si>
    <t>0817520</t>
  </si>
  <si>
    <t>Програма  інформатизації  діяльності  управління соціального захисту населення Ніжинської міської ради Чернігівської області на 2020-2022роки</t>
  </si>
  <si>
    <t>1017520</t>
  </si>
  <si>
    <t xml:space="preserve">Програма  інформатизації  діяльності   управління культури і туризму   Ніжинської міської ради  Чернігівської області на 2020-2022роки </t>
  </si>
  <si>
    <t>1117520</t>
  </si>
  <si>
    <t>Програма  інформатизації  діяльності  відділу з питань фізичної культури та спорту Ніжинської міської ради на 2020-2022роки</t>
  </si>
  <si>
    <t>1217520</t>
  </si>
  <si>
    <t xml:space="preserve">Програма  інформатизації  діяльності  Управління житлово-комунального господарства та будівництва Ніжинської міської ради Чернігівської області на 2020-2022роки </t>
  </si>
  <si>
    <t>3117520</t>
  </si>
  <si>
    <t xml:space="preserve">Програма  інформатизації  діяльності   управління комунального майна та земельних відносин   Ніжинської міської ради  Чернігівської області на 2020-2022роки </t>
  </si>
  <si>
    <t>3717520</t>
  </si>
  <si>
    <t xml:space="preserve">Програма  інформатизації  діяльності  фінансового управління  Ніжинської міської ради на 2020-2022роки </t>
  </si>
  <si>
    <t xml:space="preserve">Міська цільова програма «Забезпечення централізованих заходів з лікування хворих на цукровий діабет»  на 2020р. </t>
  </si>
  <si>
    <t>0218220</t>
  </si>
  <si>
    <t>1218220</t>
  </si>
  <si>
    <t>Міська Комплексна програма профілактики правопорушень на період 2019-2021 роки «Правопорядок»</t>
  </si>
  <si>
    <t>0213133</t>
  </si>
  <si>
    <t>Міська програма утримання та забезпечення  діяльності КЗ Ніжинський молодіжний центр  Ніжинської  міської  ради  на 2019-2022роки.</t>
  </si>
  <si>
    <t xml:space="preserve">Програма стимулювання до запровадження 
енергоефективних заходів населення, 
об’єднань співвласників багатоквартирних
будинків (ОСББ) та житлово-будівельних
кооперативів (ЖБК) населених пунктів, 
що входять до складу Ніжинської міської 
об’єднаної територіальної громади на 2020 рік
</t>
  </si>
  <si>
    <t>Міська цільова програма «Реконструкція,  розвиток та утримання кладовищ Ніжинської міської об’єднаної територіальної громади на 2020 р.»</t>
  </si>
  <si>
    <t>Міська цільова програма підтримки об’єднань співвласників багатоквартирних будинків Ніжинської міської ОТГ, щодо проведення енергоефективних заходів на 2020 рік</t>
  </si>
  <si>
    <t>1217640</t>
  </si>
  <si>
    <t>1115061</t>
  </si>
  <si>
    <t xml:space="preserve">Міська програма забезпечення пожежної безпеки Ніжинської міської об’єднаної територіальної громади на 2020 рік </t>
  </si>
  <si>
    <t>1014060</t>
  </si>
  <si>
    <t>0615031</t>
  </si>
  <si>
    <t>1217693</t>
  </si>
  <si>
    <t xml:space="preserve">Програма юридичного обслуговування управління  соціального захисту населення Ніжинської міської ради Чернігівської області на 2020 рік  </t>
  </si>
  <si>
    <t>Міська програма "Ніжин - дітям" на період до 2021рр.</t>
  </si>
  <si>
    <t>Міська цільова програма підтримки співвласників багатоквартирних житлових будинків та капітального ремонту житлового фонду Ніжинської міської об’єднаної територіальної громади на 2020р.</t>
  </si>
  <si>
    <t>Міська цільова програма "Реставрація пам’яток архітектури Ніжинської міської  об’єднаної територіальної громади в 2020 році"</t>
  </si>
  <si>
    <t>Міська цільова програма соціального захисту членів сімей військовослужбовців на 2020 рік</t>
  </si>
  <si>
    <t>Ніжинської міської об’єднаної теритріальної громади за 9 місяців 2020р.</t>
  </si>
  <si>
    <t>про  обяг  фінансування  місцевих/регіональних програм</t>
  </si>
  <si>
    <t>Профінансовано станом на 01.10.20р.</t>
  </si>
  <si>
    <t>Програма забезпечення  житлом  учасників  АТО/ООС та членів  їх сімей  у  Ніжинській  міський  об’єднаній  територіальній громаді на 2020-2022роки</t>
  </si>
  <si>
    <t>Міська програма  фінансової підтримки Ніжинського міського відділу Управління Державної міграційної лужби України в Чернігівській області на 2020р.</t>
  </si>
  <si>
    <t>Міська Програма забезпечення житлом дітей-сиріт, дітей, позбавлених батьківського піклування, та осіб з їх числа на 2016-2020роки</t>
  </si>
  <si>
    <t xml:space="preserve">Міська програма забезпечення службовим житлом лікарів  КНП «Ніжинський міський пологовий будинок» Ніжинської міської ради Чернігівської області на 2020-2021 роки
</t>
  </si>
  <si>
    <t>0217670</t>
  </si>
  <si>
    <t>0216083</t>
  </si>
  <si>
    <t xml:space="preserve">Начальник фінансового управління </t>
  </si>
  <si>
    <t>Вик. Алла Артеменко (231)71749</t>
  </si>
  <si>
    <t>Наталія Колесник (231)71511</t>
  </si>
  <si>
    <t>заміна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</si>
</sst>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_р_._-;\-* #,##0_р_._-;_-* &quot;-&quot;??_р_._-;_-@_-"/>
    <numFmt numFmtId="189" formatCode="_-* #,##0.0_р_._-;\-* #,##0.0_р_._-;_-* &quot;-&quot;??_р_._-;_-@_-"/>
    <numFmt numFmtId="190" formatCode="_-* #,##0.0_р_._-;\-* #,##0.0_р_._-;_-* &quot;-&quot;?_р_._-;_-@_-"/>
    <numFmt numFmtId="191" formatCode="#,##0.0"/>
    <numFmt numFmtId="192" formatCode="#,##0_ ;\-#,##0\ "/>
    <numFmt numFmtId="193" formatCode="#,##0.00_ ;\-#,##0.00\ "/>
    <numFmt numFmtId="194" formatCode="000000"/>
    <numFmt numFmtId="195" formatCode="_-* #,##0.00\ _г_р_н_._-;\-* #,##0.00\ _г_р_н_._-;_-* &quot;-&quot;??\ _г_р_н_._-;_-@_-"/>
    <numFmt numFmtId="196" formatCode="_-* #,##0.0\ _г_р_н_._-;\-* #,##0.0\ _г_р_н_._-;_-* &quot;-&quot;??\ _г_р_н_._-;_-@_-"/>
    <numFmt numFmtId="197" formatCode="#,##0.0_ ;\-#,##0.0\ "/>
    <numFmt numFmtId="198" formatCode="_-* #,##0.0\ _₽_-;\-* #,##0.0\ _₽_-;_-* &quot;-&quot;?\ _₽_-;_-@_-"/>
    <numFmt numFmtId="199" formatCode="_-* #,##0.000_р_._-;\-* #,##0.000_р_._-;_-* &quot;-&quot;??_р_._-;_-@_-"/>
    <numFmt numFmtId="200" formatCode="_-* #,##0.0000_р_._-;\-* #,##0.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 vertical="top"/>
      <protection/>
    </xf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88" fontId="6" fillId="0" borderId="10" xfId="64" applyNumberFormat="1" applyFont="1" applyFill="1" applyBorder="1" applyAlignment="1">
      <alignment horizontal="center" vertical="center" wrapText="1"/>
    </xf>
    <xf numFmtId="188" fontId="6" fillId="0" borderId="10" xfId="64" applyNumberFormat="1" applyFont="1" applyFill="1" applyBorder="1" applyAlignment="1">
      <alignment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188" fontId="5" fillId="0" borderId="10" xfId="64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10" fillId="0" borderId="10" xfId="49" applyNumberFormat="1" applyFont="1" applyFill="1" applyBorder="1" applyAlignment="1">
      <alignment vertical="center" wrapText="1"/>
      <protection/>
    </xf>
    <xf numFmtId="188" fontId="10" fillId="0" borderId="10" xfId="64" applyNumberFormat="1" applyFont="1" applyFill="1" applyBorder="1" applyAlignment="1">
      <alignment horizontal="center" vertical="center" wrapText="1"/>
    </xf>
    <xf numFmtId="49" fontId="10" fillId="0" borderId="10" xfId="55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vertical="center" wrapText="1"/>
    </xf>
    <xf numFmtId="188" fontId="9" fillId="0" borderId="10" xfId="64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92" fontId="10" fillId="0" borderId="10" xfId="64" applyNumberFormat="1" applyFont="1" applyFill="1" applyBorder="1" applyAlignment="1">
      <alignment horizontal="center" vertical="center" wrapText="1"/>
    </xf>
    <xf numFmtId="191" fontId="10" fillId="0" borderId="10" xfId="49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188" fontId="10" fillId="0" borderId="11" xfId="64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91" fontId="5" fillId="0" borderId="10" xfId="0" applyNumberFormat="1" applyFont="1" applyFill="1" applyBorder="1" applyAlignment="1">
      <alignment horizontal="left" vertical="center" wrapText="1"/>
    </xf>
    <xf numFmtId="187" fontId="5" fillId="0" borderId="10" xfId="64" applyFont="1" applyFill="1" applyBorder="1" applyAlignment="1">
      <alignment horizontal="center" vertical="center" wrapText="1"/>
    </xf>
    <xf numFmtId="187" fontId="10" fillId="0" borderId="10" xfId="64" applyFont="1" applyFill="1" applyBorder="1" applyAlignment="1">
      <alignment horizontal="center" vertical="center" wrapText="1"/>
    </xf>
    <xf numFmtId="187" fontId="9" fillId="0" borderId="10" xfId="64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1" fontId="9" fillId="0" borderId="10" xfId="49" applyNumberFormat="1" applyFont="1" applyFill="1" applyBorder="1" applyAlignment="1">
      <alignment horizontal="left" vertical="center"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188" fontId="9" fillId="0" borderId="10" xfId="64" applyNumberFormat="1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91" fontId="10" fillId="0" borderId="11" xfId="49" applyNumberFormat="1" applyFont="1" applyFill="1" applyBorder="1" applyAlignment="1">
      <alignment horizontal="left" vertical="center" wrapText="1"/>
      <protection/>
    </xf>
    <xf numFmtId="191" fontId="10" fillId="0" borderId="13" xfId="49" applyNumberFormat="1" applyFont="1" applyFill="1" applyBorder="1" applyAlignment="1">
      <alignment horizontal="left" vertical="center" wrapText="1"/>
      <protection/>
    </xf>
    <xf numFmtId="191" fontId="10" fillId="0" borderId="14" xfId="49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91" fontId="10" fillId="0" borderId="10" xfId="49" applyNumberFormat="1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191" fontId="9" fillId="0" borderId="11" xfId="49" applyNumberFormat="1" applyFont="1" applyFill="1" applyBorder="1" applyAlignment="1">
      <alignment horizontal="left" vertical="center" wrapText="1"/>
      <protection/>
    </xf>
    <xf numFmtId="191" fontId="9" fillId="0" borderId="13" xfId="49" applyNumberFormat="1" applyFont="1" applyFill="1" applyBorder="1" applyAlignment="1">
      <alignment horizontal="left" vertical="center" wrapText="1"/>
      <protection/>
    </xf>
    <xf numFmtId="191" fontId="9" fillId="0" borderId="14" xfId="49" applyNumberFormat="1" applyFont="1" applyFill="1" applyBorder="1" applyAlignment="1">
      <alignment horizontal="left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7"/>
  <sheetViews>
    <sheetView tabSelected="1" view="pageBreakPreview" zoomScale="70" zoomScaleNormal="85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D120" sqref="D120"/>
    </sheetView>
  </sheetViews>
  <sheetFormatPr defaultColWidth="8.875" defaultRowHeight="12.75"/>
  <cols>
    <col min="1" max="1" width="5.375" style="16" customWidth="1"/>
    <col min="2" max="2" width="12.875" style="36" customWidth="1"/>
    <col min="3" max="3" width="44.375" style="36" customWidth="1"/>
    <col min="4" max="4" width="20.375" style="36" customWidth="1"/>
    <col min="5" max="5" width="20.375" style="36" hidden="1" customWidth="1"/>
    <col min="6" max="6" width="20.375" style="16" hidden="1" customWidth="1"/>
    <col min="7" max="7" width="20.375" style="37" customWidth="1"/>
    <col min="8" max="8" width="20.375" style="36" hidden="1" customWidth="1"/>
    <col min="9" max="9" width="18.625" style="36" hidden="1" customWidth="1"/>
    <col min="10" max="10" width="12.875" style="37" customWidth="1"/>
    <col min="11" max="16384" width="8.875" style="36" customWidth="1"/>
  </cols>
  <sheetData>
    <row r="1" spans="2:10" ht="19.5" customHeight="1">
      <c r="B1" s="52" t="s">
        <v>2</v>
      </c>
      <c r="C1" s="52"/>
      <c r="D1" s="52"/>
      <c r="E1" s="52"/>
      <c r="F1" s="52"/>
      <c r="G1" s="52"/>
      <c r="H1" s="52"/>
      <c r="I1" s="52"/>
      <c r="J1" s="52"/>
    </row>
    <row r="2" spans="2:10" ht="19.5" customHeight="1">
      <c r="B2" s="53" t="s">
        <v>146</v>
      </c>
      <c r="C2" s="53"/>
      <c r="D2" s="53"/>
      <c r="E2" s="53"/>
      <c r="F2" s="53"/>
      <c r="G2" s="53"/>
      <c r="H2" s="53"/>
      <c r="I2" s="53"/>
      <c r="J2" s="53"/>
    </row>
    <row r="3" spans="2:10" ht="19.5" customHeight="1">
      <c r="B3" s="54" t="s">
        <v>145</v>
      </c>
      <c r="C3" s="54"/>
      <c r="D3" s="54"/>
      <c r="E3" s="54"/>
      <c r="F3" s="54"/>
      <c r="G3" s="54"/>
      <c r="H3" s="54"/>
      <c r="I3" s="54"/>
      <c r="J3" s="54"/>
    </row>
    <row r="4" ht="11.25" customHeight="1">
      <c r="B4" s="36" t="s">
        <v>157</v>
      </c>
    </row>
    <row r="5" spans="1:10" ht="92.25">
      <c r="A5" s="2" t="s">
        <v>3</v>
      </c>
      <c r="B5" s="8" t="s">
        <v>42</v>
      </c>
      <c r="C5" s="2" t="s">
        <v>74</v>
      </c>
      <c r="D5" s="2" t="s">
        <v>75</v>
      </c>
      <c r="E5" s="3" t="s">
        <v>48</v>
      </c>
      <c r="F5" s="3" t="s">
        <v>49</v>
      </c>
      <c r="G5" s="2" t="s">
        <v>147</v>
      </c>
      <c r="H5" s="3" t="s">
        <v>50</v>
      </c>
      <c r="I5" s="3" t="s">
        <v>51</v>
      </c>
      <c r="J5" s="2" t="s">
        <v>4</v>
      </c>
    </row>
    <row r="6" spans="1:10" s="39" customFormat="1" ht="18.75" customHeight="1">
      <c r="A6" s="55">
        <v>1</v>
      </c>
      <c r="B6" s="17" t="s">
        <v>63</v>
      </c>
      <c r="C6" s="49" t="s">
        <v>76</v>
      </c>
      <c r="D6" s="31">
        <f>E6+F6</f>
        <v>130650</v>
      </c>
      <c r="E6" s="32">
        <f>E7+E12+E14+E8+E9+E10+E11+E13</f>
        <v>130650</v>
      </c>
      <c r="F6" s="32">
        <f>F7+F12+F14+F8+F9+F10+F11+F13</f>
        <v>0</v>
      </c>
      <c r="G6" s="31">
        <f>H6+I6</f>
        <v>15993.699999999999</v>
      </c>
      <c r="H6" s="32">
        <f>H7+H12+H14+H8+H9+H10+H11+H13</f>
        <v>15993.699999999999</v>
      </c>
      <c r="I6" s="32">
        <f>I7+I12+I14+I8+I9+I10+I11+I13</f>
        <v>0</v>
      </c>
      <c r="J6" s="23">
        <f aca="true" t="shared" si="0" ref="J6:J118">G6/D6*100</f>
        <v>12.241637964026022</v>
      </c>
    </row>
    <row r="7" spans="1:10" s="39" customFormat="1" ht="18" customHeight="1">
      <c r="A7" s="56"/>
      <c r="B7" s="11" t="s">
        <v>6</v>
      </c>
      <c r="C7" s="50"/>
      <c r="D7" s="31">
        <f aca="true" t="shared" si="1" ref="D7:D72">E7+F7</f>
        <v>83400</v>
      </c>
      <c r="E7" s="32">
        <v>83400</v>
      </c>
      <c r="F7" s="32"/>
      <c r="G7" s="31">
        <f aca="true" t="shared" si="2" ref="G7:G72">H7+I7</f>
        <v>8176.8</v>
      </c>
      <c r="H7" s="32">
        <v>8176.8</v>
      </c>
      <c r="I7" s="32"/>
      <c r="J7" s="23">
        <f t="shared" si="0"/>
        <v>9.804316546762589</v>
      </c>
    </row>
    <row r="8" spans="1:10" s="39" customFormat="1" ht="18" customHeight="1">
      <c r="A8" s="56"/>
      <c r="B8" s="11" t="s">
        <v>43</v>
      </c>
      <c r="C8" s="50"/>
      <c r="D8" s="31">
        <f t="shared" si="1"/>
        <v>20000</v>
      </c>
      <c r="E8" s="32">
        <v>20000</v>
      </c>
      <c r="F8" s="32">
        <v>0</v>
      </c>
      <c r="G8" s="31">
        <f t="shared" si="2"/>
        <v>7501.9</v>
      </c>
      <c r="H8" s="32">
        <v>7501.9</v>
      </c>
      <c r="I8" s="32"/>
      <c r="J8" s="23">
        <f t="shared" si="0"/>
        <v>37.509499999999996</v>
      </c>
    </row>
    <row r="9" spans="1:10" s="39" customFormat="1" ht="18" customHeight="1" hidden="1">
      <c r="A9" s="56"/>
      <c r="B9" s="11" t="s">
        <v>23</v>
      </c>
      <c r="C9" s="50"/>
      <c r="D9" s="31">
        <f t="shared" si="1"/>
        <v>0</v>
      </c>
      <c r="E9" s="32"/>
      <c r="F9" s="32"/>
      <c r="G9" s="31">
        <f t="shared" si="2"/>
        <v>0</v>
      </c>
      <c r="H9" s="32"/>
      <c r="I9" s="32"/>
      <c r="J9" s="23" t="e">
        <f t="shared" si="0"/>
        <v>#DIV/0!</v>
      </c>
    </row>
    <row r="10" spans="1:10" s="39" customFormat="1" ht="18" customHeight="1">
      <c r="A10" s="56"/>
      <c r="B10" s="11" t="s">
        <v>27</v>
      </c>
      <c r="C10" s="50"/>
      <c r="D10" s="31">
        <f t="shared" si="1"/>
        <v>20000</v>
      </c>
      <c r="E10" s="32">
        <v>20000</v>
      </c>
      <c r="F10" s="32"/>
      <c r="G10" s="31">
        <f t="shared" si="2"/>
        <v>0</v>
      </c>
      <c r="H10" s="32">
        <v>0</v>
      </c>
      <c r="I10" s="32"/>
      <c r="J10" s="23">
        <f t="shared" si="0"/>
        <v>0</v>
      </c>
    </row>
    <row r="11" spans="1:10" s="39" customFormat="1" ht="18" customHeight="1">
      <c r="A11" s="56"/>
      <c r="B11" s="11" t="s">
        <v>53</v>
      </c>
      <c r="C11" s="50"/>
      <c r="D11" s="31">
        <f t="shared" si="1"/>
        <v>5000</v>
      </c>
      <c r="E11" s="32">
        <v>5000</v>
      </c>
      <c r="F11" s="32"/>
      <c r="G11" s="31">
        <f t="shared" si="2"/>
        <v>0</v>
      </c>
      <c r="H11" s="32">
        <v>0</v>
      </c>
      <c r="I11" s="32"/>
      <c r="J11" s="23">
        <f t="shared" si="0"/>
        <v>0</v>
      </c>
    </row>
    <row r="12" spans="1:10" s="39" customFormat="1" ht="15.75" customHeight="1" hidden="1">
      <c r="A12" s="56"/>
      <c r="B12" s="11" t="s">
        <v>33</v>
      </c>
      <c r="C12" s="50"/>
      <c r="D12" s="31">
        <f t="shared" si="1"/>
        <v>0</v>
      </c>
      <c r="E12" s="32"/>
      <c r="F12" s="32"/>
      <c r="G12" s="31">
        <f t="shared" si="2"/>
        <v>0</v>
      </c>
      <c r="H12" s="32"/>
      <c r="I12" s="32"/>
      <c r="J12" s="23" t="e">
        <f>G12/D12*100</f>
        <v>#DIV/0!</v>
      </c>
    </row>
    <row r="13" spans="1:10" s="39" customFormat="1" ht="15.75" customHeight="1" hidden="1">
      <c r="A13" s="56"/>
      <c r="B13" s="11" t="s">
        <v>69</v>
      </c>
      <c r="C13" s="50"/>
      <c r="D13" s="31">
        <f t="shared" si="1"/>
        <v>0</v>
      </c>
      <c r="E13" s="32"/>
      <c r="F13" s="32"/>
      <c r="G13" s="31">
        <f t="shared" si="2"/>
        <v>0</v>
      </c>
      <c r="H13" s="32"/>
      <c r="I13" s="32"/>
      <c r="J13" s="23" t="e">
        <f>G13/D13*100</f>
        <v>#DIV/0!</v>
      </c>
    </row>
    <row r="14" spans="1:10" s="39" customFormat="1" ht="18" customHeight="1">
      <c r="A14" s="56"/>
      <c r="B14" s="11" t="s">
        <v>41</v>
      </c>
      <c r="C14" s="51"/>
      <c r="D14" s="31">
        <f t="shared" si="1"/>
        <v>2250</v>
      </c>
      <c r="E14" s="32">
        <v>2250</v>
      </c>
      <c r="F14" s="32"/>
      <c r="G14" s="31">
        <f t="shared" si="2"/>
        <v>315</v>
      </c>
      <c r="H14" s="32">
        <v>315</v>
      </c>
      <c r="I14" s="32"/>
      <c r="J14" s="23">
        <f>G14/D14*100</f>
        <v>14.000000000000002</v>
      </c>
    </row>
    <row r="15" spans="1:10" s="39" customFormat="1" ht="68.25" customHeight="1">
      <c r="A15" s="15">
        <v>2</v>
      </c>
      <c r="B15" s="11" t="s">
        <v>6</v>
      </c>
      <c r="C15" s="43" t="s">
        <v>77</v>
      </c>
      <c r="D15" s="31">
        <f t="shared" si="1"/>
        <v>74702</v>
      </c>
      <c r="E15" s="32">
        <v>74702</v>
      </c>
      <c r="F15" s="32"/>
      <c r="G15" s="31">
        <f t="shared" si="2"/>
        <v>68677.8</v>
      </c>
      <c r="H15" s="32">
        <v>68677.8</v>
      </c>
      <c r="I15" s="32"/>
      <c r="J15" s="23">
        <f t="shared" si="0"/>
        <v>91.93569114615406</v>
      </c>
    </row>
    <row r="16" spans="1:10" s="39" customFormat="1" ht="15" customHeight="1">
      <c r="A16" s="46">
        <v>3</v>
      </c>
      <c r="B16" s="17" t="s">
        <v>63</v>
      </c>
      <c r="C16" s="49" t="s">
        <v>78</v>
      </c>
      <c r="D16" s="31">
        <f t="shared" si="1"/>
        <v>94298</v>
      </c>
      <c r="E16" s="33">
        <f>SUM(E17:E25)</f>
        <v>94298</v>
      </c>
      <c r="F16" s="33">
        <f>SUM(F17:F25)</f>
        <v>0</v>
      </c>
      <c r="G16" s="31">
        <f t="shared" si="2"/>
        <v>61163.5</v>
      </c>
      <c r="H16" s="33">
        <f>SUM(H17:H25)</f>
        <v>61163.5</v>
      </c>
      <c r="I16" s="32">
        <f>I17+I19+I20+I21+I22+I24+I25+I18</f>
        <v>0</v>
      </c>
      <c r="J16" s="23">
        <f t="shared" si="0"/>
        <v>64.86192708222868</v>
      </c>
    </row>
    <row r="17" spans="1:10" s="39" customFormat="1" ht="20.25" customHeight="1">
      <c r="A17" s="47"/>
      <c r="B17" s="11" t="s">
        <v>6</v>
      </c>
      <c r="C17" s="50"/>
      <c r="D17" s="31">
        <f t="shared" si="1"/>
        <v>30894</v>
      </c>
      <c r="E17" s="32">
        <v>30894</v>
      </c>
      <c r="F17" s="32"/>
      <c r="G17" s="31">
        <f t="shared" si="2"/>
        <v>9160</v>
      </c>
      <c r="H17" s="32">
        <v>9160</v>
      </c>
      <c r="I17" s="32"/>
      <c r="J17" s="23">
        <f t="shared" si="0"/>
        <v>29.649770181912345</v>
      </c>
    </row>
    <row r="18" spans="1:10" s="39" customFormat="1" ht="20.25" customHeight="1">
      <c r="A18" s="47"/>
      <c r="B18" s="11" t="s">
        <v>55</v>
      </c>
      <c r="C18" s="50"/>
      <c r="D18" s="31">
        <f t="shared" si="1"/>
        <v>50004</v>
      </c>
      <c r="E18" s="32">
        <v>50004</v>
      </c>
      <c r="F18" s="32"/>
      <c r="G18" s="31">
        <f t="shared" si="2"/>
        <v>50003.5</v>
      </c>
      <c r="H18" s="32">
        <v>50003.5</v>
      </c>
      <c r="I18" s="32"/>
      <c r="J18" s="23">
        <f>G18/D18*100</f>
        <v>99.9990000799936</v>
      </c>
    </row>
    <row r="19" spans="1:10" s="39" customFormat="1" ht="23.25" customHeight="1">
      <c r="A19" s="47"/>
      <c r="B19" s="11" t="s">
        <v>43</v>
      </c>
      <c r="C19" s="50"/>
      <c r="D19" s="31">
        <f t="shared" si="1"/>
        <v>2000</v>
      </c>
      <c r="E19" s="32">
        <v>2000</v>
      </c>
      <c r="F19" s="32"/>
      <c r="G19" s="31">
        <f t="shared" si="2"/>
        <v>2000</v>
      </c>
      <c r="H19" s="32">
        <v>2000</v>
      </c>
      <c r="I19" s="32"/>
      <c r="J19" s="23">
        <f t="shared" si="0"/>
        <v>100</v>
      </c>
    </row>
    <row r="20" spans="1:10" s="39" customFormat="1" ht="23.25" customHeight="1" hidden="1">
      <c r="A20" s="47"/>
      <c r="B20" s="11" t="s">
        <v>23</v>
      </c>
      <c r="C20" s="50"/>
      <c r="D20" s="31">
        <f t="shared" si="1"/>
        <v>0</v>
      </c>
      <c r="E20" s="32"/>
      <c r="F20" s="32"/>
      <c r="G20" s="31">
        <f t="shared" si="2"/>
        <v>0</v>
      </c>
      <c r="H20" s="32"/>
      <c r="I20" s="32"/>
      <c r="J20" s="23" t="e">
        <f t="shared" si="0"/>
        <v>#DIV/0!</v>
      </c>
    </row>
    <row r="21" spans="1:10" s="39" customFormat="1" ht="23.25" customHeight="1">
      <c r="A21" s="47"/>
      <c r="B21" s="11" t="s">
        <v>27</v>
      </c>
      <c r="C21" s="50"/>
      <c r="D21" s="31">
        <f t="shared" si="1"/>
        <v>5000</v>
      </c>
      <c r="E21" s="32">
        <v>5000</v>
      </c>
      <c r="F21" s="32"/>
      <c r="G21" s="31">
        <f t="shared" si="2"/>
        <v>0</v>
      </c>
      <c r="H21" s="32">
        <v>0</v>
      </c>
      <c r="I21" s="32"/>
      <c r="J21" s="23">
        <f t="shared" si="0"/>
        <v>0</v>
      </c>
    </row>
    <row r="22" spans="1:10" s="39" customFormat="1" ht="19.5" customHeight="1">
      <c r="A22" s="47"/>
      <c r="B22" s="11" t="s">
        <v>53</v>
      </c>
      <c r="C22" s="50"/>
      <c r="D22" s="31">
        <f t="shared" si="1"/>
        <v>1400</v>
      </c>
      <c r="E22" s="32">
        <v>1400</v>
      </c>
      <c r="F22" s="32"/>
      <c r="G22" s="31">
        <f t="shared" si="2"/>
        <v>0</v>
      </c>
      <c r="H22" s="32">
        <v>0</v>
      </c>
      <c r="I22" s="32"/>
      <c r="J22" s="23">
        <f t="shared" si="0"/>
        <v>0</v>
      </c>
    </row>
    <row r="23" spans="1:10" s="39" customFormat="1" ht="19.5" customHeight="1">
      <c r="A23" s="47"/>
      <c r="B23" s="11" t="s">
        <v>33</v>
      </c>
      <c r="C23" s="50"/>
      <c r="D23" s="31">
        <f t="shared" si="1"/>
        <v>3000</v>
      </c>
      <c r="E23" s="32">
        <v>3000</v>
      </c>
      <c r="F23" s="32"/>
      <c r="G23" s="31">
        <f t="shared" si="2"/>
        <v>0</v>
      </c>
      <c r="H23" s="32"/>
      <c r="I23" s="32"/>
      <c r="J23" s="23">
        <f>G23/D23*100</f>
        <v>0</v>
      </c>
    </row>
    <row r="24" spans="1:10" s="39" customFormat="1" ht="19.5" customHeight="1">
      <c r="A24" s="47"/>
      <c r="B24" s="11" t="s">
        <v>69</v>
      </c>
      <c r="C24" s="50"/>
      <c r="D24" s="31">
        <f t="shared" si="1"/>
        <v>1000</v>
      </c>
      <c r="E24" s="32">
        <v>1000</v>
      </c>
      <c r="F24" s="32"/>
      <c r="G24" s="31">
        <f t="shared" si="2"/>
        <v>0</v>
      </c>
      <c r="H24" s="32"/>
      <c r="I24" s="32"/>
      <c r="J24" s="23">
        <f t="shared" si="0"/>
        <v>0</v>
      </c>
    </row>
    <row r="25" spans="1:10" s="39" customFormat="1" ht="19.5" customHeight="1">
      <c r="A25" s="48"/>
      <c r="B25" s="11" t="s">
        <v>41</v>
      </c>
      <c r="C25" s="51"/>
      <c r="D25" s="31">
        <f t="shared" si="1"/>
        <v>1000</v>
      </c>
      <c r="E25" s="32">
        <v>1000</v>
      </c>
      <c r="F25" s="32"/>
      <c r="G25" s="31">
        <f t="shared" si="2"/>
        <v>0</v>
      </c>
      <c r="H25" s="32"/>
      <c r="I25" s="32"/>
      <c r="J25" s="23">
        <f t="shared" si="0"/>
        <v>0</v>
      </c>
    </row>
    <row r="26" spans="1:10" s="39" customFormat="1" ht="56.25" customHeight="1">
      <c r="A26" s="15">
        <v>4</v>
      </c>
      <c r="B26" s="11" t="s">
        <v>6</v>
      </c>
      <c r="C26" s="24" t="s">
        <v>79</v>
      </c>
      <c r="D26" s="9">
        <f t="shared" si="1"/>
        <v>70000</v>
      </c>
      <c r="E26" s="13">
        <v>70000</v>
      </c>
      <c r="F26" s="13"/>
      <c r="G26" s="9">
        <f t="shared" si="2"/>
        <v>62210</v>
      </c>
      <c r="H26" s="13">
        <v>62210</v>
      </c>
      <c r="I26" s="13"/>
      <c r="J26" s="13">
        <f t="shared" si="0"/>
        <v>88.87142857142857</v>
      </c>
    </row>
    <row r="27" spans="1:10" s="38" customFormat="1" ht="21.75" customHeight="1">
      <c r="A27" s="46">
        <v>5</v>
      </c>
      <c r="B27" s="11" t="s">
        <v>63</v>
      </c>
      <c r="C27" s="57" t="s">
        <v>5</v>
      </c>
      <c r="D27" s="9">
        <f t="shared" si="1"/>
        <v>2824305</v>
      </c>
      <c r="E27" s="19">
        <f>SUM(E28:E34)</f>
        <v>1798555</v>
      </c>
      <c r="F27" s="19">
        <f>SUM(F28:F34)</f>
        <v>1025750</v>
      </c>
      <c r="G27" s="9">
        <f t="shared" si="2"/>
        <v>1901564.4</v>
      </c>
      <c r="H27" s="19">
        <f>SUM(H28:H34)</f>
        <v>890697.4</v>
      </c>
      <c r="I27" s="19">
        <f>SUM(I28:I34)</f>
        <v>1010867</v>
      </c>
      <c r="J27" s="13">
        <f t="shared" si="0"/>
        <v>67.32857818118086</v>
      </c>
    </row>
    <row r="28" spans="1:10" s="38" customFormat="1" ht="15.75">
      <c r="A28" s="47"/>
      <c r="B28" s="11" t="s">
        <v>6</v>
      </c>
      <c r="C28" s="57"/>
      <c r="D28" s="9">
        <f t="shared" si="1"/>
        <v>2000</v>
      </c>
      <c r="E28" s="13">
        <v>2000</v>
      </c>
      <c r="F28" s="13"/>
      <c r="G28" s="9">
        <f t="shared" si="2"/>
        <v>800</v>
      </c>
      <c r="H28" s="13">
        <v>800</v>
      </c>
      <c r="I28" s="13"/>
      <c r="J28" s="13">
        <f t="shared" si="0"/>
        <v>40</v>
      </c>
    </row>
    <row r="29" spans="1:10" s="38" customFormat="1" ht="15.75">
      <c r="A29" s="47"/>
      <c r="B29" s="11" t="s">
        <v>129</v>
      </c>
      <c r="C29" s="57"/>
      <c r="D29" s="9">
        <f t="shared" si="1"/>
        <v>99700</v>
      </c>
      <c r="E29" s="13">
        <v>64200</v>
      </c>
      <c r="F29" s="13">
        <v>35500</v>
      </c>
      <c r="G29" s="9">
        <f t="shared" si="2"/>
        <v>99359</v>
      </c>
      <c r="H29" s="13">
        <v>63860</v>
      </c>
      <c r="I29" s="13">
        <v>35499</v>
      </c>
      <c r="J29" s="13">
        <f t="shared" si="0"/>
        <v>99.65797392176529</v>
      </c>
    </row>
    <row r="30" spans="1:10" s="38" customFormat="1" ht="21" customHeight="1">
      <c r="A30" s="47"/>
      <c r="B30" s="11" t="s">
        <v>21</v>
      </c>
      <c r="C30" s="57"/>
      <c r="D30" s="9">
        <f t="shared" si="1"/>
        <v>399830</v>
      </c>
      <c r="E30" s="13">
        <v>399830</v>
      </c>
      <c r="F30" s="13"/>
      <c r="G30" s="9">
        <f t="shared" si="2"/>
        <v>0</v>
      </c>
      <c r="H30" s="13">
        <v>0</v>
      </c>
      <c r="I30" s="13"/>
      <c r="J30" s="13">
        <f>G30/D30*100</f>
        <v>0</v>
      </c>
    </row>
    <row r="31" spans="1:10" s="38" customFormat="1" ht="18" customHeight="1">
      <c r="A31" s="47"/>
      <c r="B31" s="11" t="s">
        <v>22</v>
      </c>
      <c r="C31" s="57"/>
      <c r="D31" s="9">
        <f t="shared" si="1"/>
        <v>350000</v>
      </c>
      <c r="E31" s="13">
        <v>156800</v>
      </c>
      <c r="F31" s="13">
        <v>193200</v>
      </c>
      <c r="G31" s="9">
        <f t="shared" si="2"/>
        <v>350000</v>
      </c>
      <c r="H31" s="13">
        <v>156800</v>
      </c>
      <c r="I31" s="13">
        <v>193200</v>
      </c>
      <c r="J31" s="13">
        <f>G31/D31*100</f>
        <v>100</v>
      </c>
    </row>
    <row r="32" spans="1:10" s="38" customFormat="1" ht="21" customHeight="1">
      <c r="A32" s="47"/>
      <c r="B32" s="11" t="s">
        <v>138</v>
      </c>
      <c r="C32" s="57"/>
      <c r="D32" s="9">
        <f t="shared" si="1"/>
        <v>389460</v>
      </c>
      <c r="E32" s="13">
        <v>164550</v>
      </c>
      <c r="F32" s="13">
        <v>224910</v>
      </c>
      <c r="G32" s="9">
        <f t="shared" si="2"/>
        <v>389460</v>
      </c>
      <c r="H32" s="13">
        <v>164550</v>
      </c>
      <c r="I32" s="13">
        <v>224910</v>
      </c>
      <c r="J32" s="13">
        <f>G32/D32*100</f>
        <v>100</v>
      </c>
    </row>
    <row r="33" spans="1:10" s="38" customFormat="1" ht="15.75">
      <c r="A33" s="47"/>
      <c r="B33" s="11" t="s">
        <v>135</v>
      </c>
      <c r="C33" s="57"/>
      <c r="D33" s="9">
        <f t="shared" si="1"/>
        <v>352990</v>
      </c>
      <c r="E33" s="13">
        <v>16000</v>
      </c>
      <c r="F33" s="13">
        <v>336990</v>
      </c>
      <c r="G33" s="9">
        <f t="shared" si="2"/>
        <v>332108</v>
      </c>
      <c r="H33" s="13">
        <v>10000</v>
      </c>
      <c r="I33" s="13">
        <v>322108</v>
      </c>
      <c r="J33" s="13">
        <f t="shared" si="0"/>
        <v>94.0842516785178</v>
      </c>
    </row>
    <row r="34" spans="1:10" s="38" customFormat="1" ht="15.75">
      <c r="A34" s="47"/>
      <c r="B34" s="11" t="s">
        <v>36</v>
      </c>
      <c r="C34" s="57"/>
      <c r="D34" s="9">
        <f t="shared" si="1"/>
        <v>1230325</v>
      </c>
      <c r="E34" s="13">
        <v>995175</v>
      </c>
      <c r="F34" s="13">
        <v>235150</v>
      </c>
      <c r="G34" s="9">
        <f t="shared" si="2"/>
        <v>729837.4</v>
      </c>
      <c r="H34" s="13">
        <v>494687.4</v>
      </c>
      <c r="I34" s="13">
        <v>235150</v>
      </c>
      <c r="J34" s="13">
        <f>G34/D34*100</f>
        <v>59.320699815089505</v>
      </c>
    </row>
    <row r="35" spans="1:10" s="39" customFormat="1" ht="59.25" customHeight="1">
      <c r="A35" s="15">
        <v>6</v>
      </c>
      <c r="B35" s="11" t="s">
        <v>58</v>
      </c>
      <c r="C35" s="24" t="s">
        <v>80</v>
      </c>
      <c r="D35" s="9">
        <f t="shared" si="1"/>
        <v>3089530</v>
      </c>
      <c r="E35" s="13"/>
      <c r="F35" s="13">
        <v>3089530</v>
      </c>
      <c r="G35" s="9">
        <f t="shared" si="2"/>
        <v>3087950</v>
      </c>
      <c r="H35" s="13"/>
      <c r="I35" s="13">
        <v>3087950</v>
      </c>
      <c r="J35" s="13">
        <f t="shared" si="0"/>
        <v>99.94885953526912</v>
      </c>
    </row>
    <row r="36" spans="1:10" s="39" customFormat="1" ht="24.75" customHeight="1">
      <c r="A36" s="46">
        <v>7</v>
      </c>
      <c r="B36" s="44" t="s">
        <v>58</v>
      </c>
      <c r="C36" s="57" t="s">
        <v>84</v>
      </c>
      <c r="D36" s="9">
        <f>E36+F36</f>
        <v>23251720</v>
      </c>
      <c r="E36" s="13">
        <v>23056150</v>
      </c>
      <c r="F36" s="13">
        <f>185570+10000</f>
        <v>195570</v>
      </c>
      <c r="G36" s="9">
        <f t="shared" si="2"/>
        <v>20569365.61</v>
      </c>
      <c r="H36" s="13">
        <v>20400457.37</v>
      </c>
      <c r="I36" s="13">
        <f>158908.24+10000</f>
        <v>168908.24</v>
      </c>
      <c r="J36" s="13">
        <f t="shared" si="0"/>
        <v>88.46384529832632</v>
      </c>
    </row>
    <row r="37" spans="1:10" s="39" customFormat="1" ht="24.75" customHeight="1">
      <c r="A37" s="47"/>
      <c r="B37" s="44" t="s">
        <v>47</v>
      </c>
      <c r="C37" s="57"/>
      <c r="D37" s="9">
        <f t="shared" si="1"/>
        <v>50000</v>
      </c>
      <c r="E37" s="13">
        <v>50000</v>
      </c>
      <c r="F37" s="13"/>
      <c r="G37" s="9">
        <f t="shared" si="2"/>
        <v>49494.13</v>
      </c>
      <c r="H37" s="13">
        <v>49494.13</v>
      </c>
      <c r="I37" s="13"/>
      <c r="J37" s="13">
        <f t="shared" si="0"/>
        <v>98.98826</v>
      </c>
    </row>
    <row r="38" spans="1:10" s="39" customFormat="1" ht="24.75" customHeight="1">
      <c r="A38" s="47"/>
      <c r="B38" s="44" t="s">
        <v>8</v>
      </c>
      <c r="C38" s="57"/>
      <c r="D38" s="9">
        <f t="shared" si="1"/>
        <v>25000</v>
      </c>
      <c r="E38" s="13">
        <v>25000</v>
      </c>
      <c r="F38" s="13"/>
      <c r="G38" s="9">
        <f t="shared" si="2"/>
        <v>11613.6</v>
      </c>
      <c r="H38" s="13">
        <v>11613.6</v>
      </c>
      <c r="I38" s="13"/>
      <c r="J38" s="13">
        <f t="shared" si="0"/>
        <v>46.4544</v>
      </c>
    </row>
    <row r="39" spans="1:10" s="39" customFormat="1" ht="24.75" customHeight="1">
      <c r="A39" s="48"/>
      <c r="B39" s="44" t="s">
        <v>10</v>
      </c>
      <c r="C39" s="57"/>
      <c r="D39" s="9">
        <f t="shared" si="1"/>
        <v>44000</v>
      </c>
      <c r="E39" s="13">
        <v>44000</v>
      </c>
      <c r="F39" s="13"/>
      <c r="G39" s="9">
        <f t="shared" si="2"/>
        <v>34677.85</v>
      </c>
      <c r="H39" s="13">
        <v>34677.85</v>
      </c>
      <c r="I39" s="13"/>
      <c r="J39" s="13">
        <f t="shared" si="0"/>
        <v>78.81329545454545</v>
      </c>
    </row>
    <row r="40" spans="1:10" s="38" customFormat="1" ht="24.75" customHeight="1">
      <c r="A40" s="46">
        <v>8</v>
      </c>
      <c r="B40" s="44" t="s">
        <v>72</v>
      </c>
      <c r="C40" s="57" t="s">
        <v>86</v>
      </c>
      <c r="D40" s="9">
        <f t="shared" si="1"/>
        <v>11673362</v>
      </c>
      <c r="E40" s="13">
        <v>10196260</v>
      </c>
      <c r="F40" s="13">
        <v>1477102</v>
      </c>
      <c r="G40" s="9">
        <f t="shared" si="2"/>
        <v>10001127.19</v>
      </c>
      <c r="H40" s="13">
        <v>8531098.19</v>
      </c>
      <c r="I40" s="13">
        <v>1470029</v>
      </c>
      <c r="J40" s="13">
        <f t="shared" si="0"/>
        <v>85.67477981064924</v>
      </c>
    </row>
    <row r="41" spans="1:10" s="38" customFormat="1" ht="24.75" customHeight="1">
      <c r="A41" s="48"/>
      <c r="B41" s="11" t="s">
        <v>83</v>
      </c>
      <c r="C41" s="57"/>
      <c r="D41" s="9">
        <f t="shared" si="1"/>
        <v>180000</v>
      </c>
      <c r="E41" s="13"/>
      <c r="F41" s="13">
        <v>180000</v>
      </c>
      <c r="G41" s="13">
        <f t="shared" si="2"/>
        <v>179782.65</v>
      </c>
      <c r="H41" s="13"/>
      <c r="I41" s="13">
        <v>179782.65</v>
      </c>
      <c r="J41" s="13">
        <f t="shared" si="0"/>
        <v>99.87925</v>
      </c>
    </row>
    <row r="42" spans="1:10" s="39" customFormat="1" ht="48" customHeight="1">
      <c r="A42" s="46">
        <v>9</v>
      </c>
      <c r="B42" s="44" t="s">
        <v>82</v>
      </c>
      <c r="C42" s="49" t="s">
        <v>81</v>
      </c>
      <c r="D42" s="9">
        <f t="shared" si="1"/>
        <v>4023803.48</v>
      </c>
      <c r="E42" s="13">
        <v>3613977.48</v>
      </c>
      <c r="F42" s="13">
        <v>409826</v>
      </c>
      <c r="G42" s="9">
        <f t="shared" si="2"/>
        <v>3684955.69</v>
      </c>
      <c r="H42" s="13">
        <v>3385129.69</v>
      </c>
      <c r="I42" s="13">
        <v>299826</v>
      </c>
      <c r="J42" s="13">
        <f>G42/D42*100</f>
        <v>91.5789180141571</v>
      </c>
    </row>
    <row r="43" spans="1:10" s="39" customFormat="1" ht="48" customHeight="1">
      <c r="A43" s="48"/>
      <c r="B43" s="44" t="s">
        <v>152</v>
      </c>
      <c r="C43" s="51"/>
      <c r="D43" s="9">
        <v>1000</v>
      </c>
      <c r="E43" s="13"/>
      <c r="F43" s="13">
        <v>1000</v>
      </c>
      <c r="G43" s="9">
        <f t="shared" si="2"/>
        <v>0</v>
      </c>
      <c r="H43" s="13"/>
      <c r="I43" s="13">
        <v>0</v>
      </c>
      <c r="J43" s="13">
        <f>G43/D43*100</f>
        <v>0</v>
      </c>
    </row>
    <row r="44" spans="1:10" s="38" customFormat="1" ht="49.5" customHeight="1">
      <c r="A44" s="46">
        <v>10</v>
      </c>
      <c r="B44" s="10" t="s">
        <v>7</v>
      </c>
      <c r="C44" s="49" t="s">
        <v>85</v>
      </c>
      <c r="D44" s="9">
        <f t="shared" si="1"/>
        <v>3018012</v>
      </c>
      <c r="E44" s="13">
        <v>3018012</v>
      </c>
      <c r="F44" s="13"/>
      <c r="G44" s="9">
        <f t="shared" si="2"/>
        <v>2250185.51</v>
      </c>
      <c r="H44" s="13">
        <v>2250185.51</v>
      </c>
      <c r="I44" s="13"/>
      <c r="J44" s="13">
        <f t="shared" si="0"/>
        <v>74.55853422716675</v>
      </c>
    </row>
    <row r="45" spans="1:10" s="38" customFormat="1" ht="63" customHeight="1">
      <c r="A45" s="48"/>
      <c r="B45" s="34" t="s">
        <v>60</v>
      </c>
      <c r="C45" s="51"/>
      <c r="D45" s="9">
        <f t="shared" si="1"/>
        <v>290000</v>
      </c>
      <c r="E45" s="13">
        <v>290000</v>
      </c>
      <c r="F45" s="13"/>
      <c r="G45" s="9">
        <f t="shared" si="2"/>
        <v>132505.06</v>
      </c>
      <c r="H45" s="13">
        <v>132505.06</v>
      </c>
      <c r="I45" s="13"/>
      <c r="J45" s="13">
        <f t="shared" si="0"/>
        <v>45.6914</v>
      </c>
    </row>
    <row r="46" spans="1:10" s="38" customFormat="1" ht="60" customHeight="1">
      <c r="A46" s="15">
        <v>11</v>
      </c>
      <c r="B46" s="10" t="s">
        <v>9</v>
      </c>
      <c r="C46" s="24" t="s">
        <v>125</v>
      </c>
      <c r="D46" s="9">
        <f t="shared" si="1"/>
        <v>2780128.27</v>
      </c>
      <c r="E46" s="13">
        <v>2780128.27</v>
      </c>
      <c r="F46" s="13"/>
      <c r="G46" s="9">
        <f t="shared" si="2"/>
        <v>2730084.28</v>
      </c>
      <c r="H46" s="13">
        <v>2730084.28</v>
      </c>
      <c r="I46" s="13"/>
      <c r="J46" s="13">
        <f>G46/D46*100</f>
        <v>98.19993953012822</v>
      </c>
    </row>
    <row r="47" spans="1:10" s="38" customFormat="1" ht="24" customHeight="1">
      <c r="A47" s="46">
        <v>12</v>
      </c>
      <c r="B47" s="10" t="s">
        <v>63</v>
      </c>
      <c r="C47" s="57" t="s">
        <v>89</v>
      </c>
      <c r="D47" s="9">
        <f t="shared" si="1"/>
        <v>5141550</v>
      </c>
      <c r="E47" s="13">
        <f>E48+E49+E51+E52+E50</f>
        <v>5141550</v>
      </c>
      <c r="F47" s="13">
        <f>F48+F49+F51+F52+F50</f>
        <v>0</v>
      </c>
      <c r="G47" s="9">
        <f t="shared" si="2"/>
        <v>3736926.17</v>
      </c>
      <c r="H47" s="13">
        <f>H48+H49+H51+H52+H50</f>
        <v>3736926.17</v>
      </c>
      <c r="I47" s="13">
        <f>I48+I49+I51+I52+I50</f>
        <v>0</v>
      </c>
      <c r="J47" s="13">
        <f t="shared" si="0"/>
        <v>72.68092637434236</v>
      </c>
    </row>
    <row r="48" spans="1:10" s="38" customFormat="1" ht="24" customHeight="1">
      <c r="A48" s="47"/>
      <c r="B48" s="11" t="s">
        <v>10</v>
      </c>
      <c r="C48" s="57"/>
      <c r="D48" s="9">
        <f t="shared" si="1"/>
        <v>280000</v>
      </c>
      <c r="E48" s="13">
        <f>250000+30000</f>
        <v>280000</v>
      </c>
      <c r="F48" s="13"/>
      <c r="G48" s="9">
        <f t="shared" si="2"/>
        <v>173972.77000000002</v>
      </c>
      <c r="H48" s="13">
        <f>154646.2+19326.57</f>
        <v>173972.77000000002</v>
      </c>
      <c r="I48" s="13"/>
      <c r="J48" s="13">
        <f t="shared" si="0"/>
        <v>62.13313214285715</v>
      </c>
    </row>
    <row r="49" spans="1:10" s="38" customFormat="1" ht="24" customHeight="1">
      <c r="A49" s="47"/>
      <c r="B49" s="11" t="s">
        <v>11</v>
      </c>
      <c r="C49" s="57"/>
      <c r="D49" s="9">
        <f t="shared" si="1"/>
        <v>1841550</v>
      </c>
      <c r="E49" s="13">
        <v>1841550</v>
      </c>
      <c r="F49" s="13"/>
      <c r="G49" s="9">
        <f t="shared" si="2"/>
        <v>1414339.92</v>
      </c>
      <c r="H49" s="13">
        <v>1414339.92</v>
      </c>
      <c r="I49" s="13"/>
      <c r="J49" s="13">
        <f t="shared" si="0"/>
        <v>76.80160299747494</v>
      </c>
    </row>
    <row r="50" spans="1:10" s="38" customFormat="1" ht="24" customHeight="1">
      <c r="A50" s="47"/>
      <c r="B50" s="11" t="s">
        <v>52</v>
      </c>
      <c r="C50" s="57"/>
      <c r="D50" s="9">
        <f t="shared" si="1"/>
        <v>450000</v>
      </c>
      <c r="E50" s="13">
        <v>450000</v>
      </c>
      <c r="F50" s="13"/>
      <c r="G50" s="9">
        <f t="shared" si="2"/>
        <v>320868.28</v>
      </c>
      <c r="H50" s="13">
        <v>320868.28</v>
      </c>
      <c r="I50" s="13"/>
      <c r="J50" s="13">
        <f>G50/D50*100</f>
        <v>71.30406222222223</v>
      </c>
    </row>
    <row r="51" spans="1:10" s="38" customFormat="1" ht="24" customHeight="1">
      <c r="A51" s="47"/>
      <c r="B51" s="11" t="s">
        <v>44</v>
      </c>
      <c r="C51" s="57"/>
      <c r="D51" s="9">
        <f t="shared" si="1"/>
        <v>1800000</v>
      </c>
      <c r="E51" s="13">
        <v>1800000</v>
      </c>
      <c r="F51" s="13"/>
      <c r="G51" s="9">
        <f t="shared" si="2"/>
        <v>1316757.6</v>
      </c>
      <c r="H51" s="13">
        <v>1316757.6</v>
      </c>
      <c r="I51" s="13"/>
      <c r="J51" s="13">
        <f>G51/D51*100</f>
        <v>73.15320000000001</v>
      </c>
    </row>
    <row r="52" spans="1:10" s="38" customFormat="1" ht="24" customHeight="1">
      <c r="A52" s="48"/>
      <c r="B52" s="11" t="s">
        <v>45</v>
      </c>
      <c r="C52" s="57"/>
      <c r="D52" s="9">
        <f t="shared" si="1"/>
        <v>770000</v>
      </c>
      <c r="E52" s="13">
        <v>770000</v>
      </c>
      <c r="F52" s="13"/>
      <c r="G52" s="9">
        <f t="shared" si="2"/>
        <v>510987.6</v>
      </c>
      <c r="H52" s="13">
        <v>510987.6</v>
      </c>
      <c r="I52" s="13"/>
      <c r="J52" s="13">
        <f>G52/D52*100</f>
        <v>66.36202597402597</v>
      </c>
    </row>
    <row r="53" spans="1:10" s="38" customFormat="1" ht="47.25" customHeight="1">
      <c r="A53" s="15">
        <v>13</v>
      </c>
      <c r="B53" s="11" t="s">
        <v>12</v>
      </c>
      <c r="C53" s="24" t="s">
        <v>141</v>
      </c>
      <c r="D53" s="9">
        <f t="shared" si="1"/>
        <v>20000</v>
      </c>
      <c r="E53" s="13">
        <v>20000</v>
      </c>
      <c r="F53" s="13"/>
      <c r="G53" s="9">
        <f t="shared" si="2"/>
        <v>15000</v>
      </c>
      <c r="H53" s="13">
        <v>15000</v>
      </c>
      <c r="I53" s="13"/>
      <c r="J53" s="13">
        <f t="shared" si="0"/>
        <v>75</v>
      </c>
    </row>
    <row r="54" spans="1:10" s="38" customFormat="1" ht="24.75" customHeight="1">
      <c r="A54" s="46">
        <v>14</v>
      </c>
      <c r="B54" s="11" t="s">
        <v>13</v>
      </c>
      <c r="C54" s="49" t="s">
        <v>87</v>
      </c>
      <c r="D54" s="9">
        <f t="shared" si="1"/>
        <v>5000</v>
      </c>
      <c r="E54" s="13">
        <v>5000</v>
      </c>
      <c r="F54" s="13"/>
      <c r="G54" s="9">
        <f t="shared" si="2"/>
        <v>3000</v>
      </c>
      <c r="H54" s="13">
        <v>3000</v>
      </c>
      <c r="I54" s="13"/>
      <c r="J54" s="13">
        <f t="shared" si="0"/>
        <v>60</v>
      </c>
    </row>
    <row r="55" spans="1:10" s="38" customFormat="1" ht="24.75" customHeight="1">
      <c r="A55" s="48"/>
      <c r="B55" s="11" t="s">
        <v>11</v>
      </c>
      <c r="C55" s="51"/>
      <c r="D55" s="9">
        <f t="shared" si="1"/>
        <v>68000</v>
      </c>
      <c r="E55" s="13">
        <v>68000</v>
      </c>
      <c r="F55" s="13"/>
      <c r="G55" s="9">
        <f t="shared" si="2"/>
        <v>36000</v>
      </c>
      <c r="H55" s="13">
        <v>36000</v>
      </c>
      <c r="I55" s="13"/>
      <c r="J55" s="13">
        <f t="shared" si="0"/>
        <v>52.94117647058824</v>
      </c>
    </row>
    <row r="56" spans="1:10" s="38" customFormat="1" ht="52.5" customHeight="1">
      <c r="A56" s="15">
        <v>15</v>
      </c>
      <c r="B56" s="11" t="s">
        <v>14</v>
      </c>
      <c r="C56" s="24" t="s">
        <v>88</v>
      </c>
      <c r="D56" s="9">
        <f t="shared" si="1"/>
        <v>42000</v>
      </c>
      <c r="E56" s="13">
        <v>42000</v>
      </c>
      <c r="F56" s="13"/>
      <c r="G56" s="9">
        <f t="shared" si="2"/>
        <v>5000</v>
      </c>
      <c r="H56" s="13">
        <v>5000</v>
      </c>
      <c r="I56" s="13"/>
      <c r="J56" s="13">
        <f t="shared" si="0"/>
        <v>11.904761904761903</v>
      </c>
    </row>
    <row r="57" spans="1:10" s="38" customFormat="1" ht="21" customHeight="1">
      <c r="A57" s="58">
        <v>16</v>
      </c>
      <c r="B57" s="11" t="s">
        <v>63</v>
      </c>
      <c r="C57" s="49" t="s">
        <v>73</v>
      </c>
      <c r="D57" s="9">
        <f t="shared" si="1"/>
        <v>90000</v>
      </c>
      <c r="E57" s="13">
        <f>E59+E58</f>
        <v>90000</v>
      </c>
      <c r="F57" s="13">
        <f>F59+F58</f>
        <v>0</v>
      </c>
      <c r="G57" s="9">
        <f t="shared" si="2"/>
        <v>29450</v>
      </c>
      <c r="H57" s="13">
        <f>H59+H58</f>
        <v>29450</v>
      </c>
      <c r="I57" s="13">
        <f>I59+I58</f>
        <v>0</v>
      </c>
      <c r="J57" s="13">
        <f t="shared" si="0"/>
        <v>32.72222222222222</v>
      </c>
    </row>
    <row r="58" spans="1:10" s="38" customFormat="1" ht="28.5" customHeight="1">
      <c r="A58" s="58"/>
      <c r="B58" s="11" t="s">
        <v>14</v>
      </c>
      <c r="C58" s="50"/>
      <c r="D58" s="9">
        <f t="shared" si="1"/>
        <v>35000</v>
      </c>
      <c r="E58" s="13">
        <v>35000</v>
      </c>
      <c r="F58" s="13"/>
      <c r="G58" s="9">
        <f t="shared" si="2"/>
        <v>6000</v>
      </c>
      <c r="H58" s="13">
        <v>6000</v>
      </c>
      <c r="I58" s="13"/>
      <c r="J58" s="13">
        <f t="shared" si="0"/>
        <v>17.142857142857142</v>
      </c>
    </row>
    <row r="59" spans="1:10" s="38" customFormat="1" ht="28.5" customHeight="1">
      <c r="A59" s="58"/>
      <c r="B59" s="11" t="s">
        <v>21</v>
      </c>
      <c r="C59" s="50"/>
      <c r="D59" s="9">
        <f t="shared" si="1"/>
        <v>55000</v>
      </c>
      <c r="E59" s="13">
        <v>55000</v>
      </c>
      <c r="F59" s="13"/>
      <c r="G59" s="9">
        <f t="shared" si="2"/>
        <v>23450</v>
      </c>
      <c r="H59" s="13">
        <v>23450</v>
      </c>
      <c r="I59" s="13"/>
      <c r="J59" s="13">
        <f t="shared" si="0"/>
        <v>42.63636363636364</v>
      </c>
    </row>
    <row r="60" spans="1:10" s="38" customFormat="1" ht="63">
      <c r="A60" s="15">
        <v>17</v>
      </c>
      <c r="B60" s="11" t="s">
        <v>129</v>
      </c>
      <c r="C60" s="24" t="s">
        <v>130</v>
      </c>
      <c r="D60" s="9">
        <f t="shared" si="1"/>
        <v>582930</v>
      </c>
      <c r="E60" s="13">
        <v>569950</v>
      </c>
      <c r="F60" s="13">
        <v>12980</v>
      </c>
      <c r="G60" s="9">
        <f t="shared" si="2"/>
        <v>407323.96</v>
      </c>
      <c r="H60" s="13">
        <v>394343.96</v>
      </c>
      <c r="I60" s="13">
        <v>12980</v>
      </c>
      <c r="J60" s="13">
        <f>G60/D60*100</f>
        <v>69.87527833530613</v>
      </c>
    </row>
    <row r="61" spans="1:10" s="38" customFormat="1" ht="47.25">
      <c r="A61" s="15">
        <v>18</v>
      </c>
      <c r="B61" s="11" t="s">
        <v>11</v>
      </c>
      <c r="C61" s="24" t="s">
        <v>15</v>
      </c>
      <c r="D61" s="9">
        <f t="shared" si="1"/>
        <v>109200</v>
      </c>
      <c r="E61" s="13">
        <v>109200</v>
      </c>
      <c r="F61" s="13"/>
      <c r="G61" s="9">
        <f t="shared" si="2"/>
        <v>81900</v>
      </c>
      <c r="H61" s="13">
        <v>81900</v>
      </c>
      <c r="I61" s="13"/>
      <c r="J61" s="13">
        <f t="shared" si="0"/>
        <v>75</v>
      </c>
    </row>
    <row r="62" spans="1:10" s="38" customFormat="1" ht="66" customHeight="1">
      <c r="A62" s="35">
        <v>19</v>
      </c>
      <c r="B62" s="22" t="s">
        <v>61</v>
      </c>
      <c r="C62" s="24" t="s">
        <v>151</v>
      </c>
      <c r="D62" s="9">
        <f t="shared" si="1"/>
        <v>450000</v>
      </c>
      <c r="E62" s="26"/>
      <c r="F62" s="26">
        <v>450000</v>
      </c>
      <c r="G62" s="9">
        <f t="shared" si="2"/>
        <v>0</v>
      </c>
      <c r="H62" s="26"/>
      <c r="I62" s="26"/>
      <c r="J62" s="13">
        <f t="shared" si="0"/>
        <v>0</v>
      </c>
    </row>
    <row r="63" spans="1:10" s="38" customFormat="1" ht="44.25" customHeight="1">
      <c r="A63" s="35">
        <v>20</v>
      </c>
      <c r="B63" s="22" t="s">
        <v>61</v>
      </c>
      <c r="C63" s="24" t="s">
        <v>91</v>
      </c>
      <c r="D63" s="9">
        <f t="shared" si="1"/>
        <v>400000</v>
      </c>
      <c r="E63" s="26"/>
      <c r="F63" s="26">
        <v>400000</v>
      </c>
      <c r="G63" s="9">
        <f t="shared" si="2"/>
        <v>0</v>
      </c>
      <c r="H63" s="26"/>
      <c r="I63" s="26">
        <v>0</v>
      </c>
      <c r="J63" s="13">
        <f t="shared" si="0"/>
        <v>0</v>
      </c>
    </row>
    <row r="64" spans="1:10" ht="63">
      <c r="A64" s="35">
        <v>21</v>
      </c>
      <c r="B64" s="22" t="s">
        <v>153</v>
      </c>
      <c r="C64" s="25" t="s">
        <v>150</v>
      </c>
      <c r="D64" s="9">
        <f t="shared" si="1"/>
        <v>3399450</v>
      </c>
      <c r="E64" s="7"/>
      <c r="F64" s="26">
        <v>3399450</v>
      </c>
      <c r="G64" s="9">
        <f t="shared" si="2"/>
        <v>0</v>
      </c>
      <c r="H64" s="7"/>
      <c r="I64" s="7"/>
      <c r="J64" s="13">
        <f t="shared" si="0"/>
        <v>0</v>
      </c>
    </row>
    <row r="65" spans="1:10" s="38" customFormat="1" ht="39.75" customHeight="1">
      <c r="A65" s="46">
        <v>22</v>
      </c>
      <c r="B65" s="14" t="s">
        <v>68</v>
      </c>
      <c r="C65" s="49" t="s">
        <v>105</v>
      </c>
      <c r="D65" s="9">
        <f t="shared" si="1"/>
        <v>290000</v>
      </c>
      <c r="E65" s="13"/>
      <c r="F65" s="13">
        <v>290000</v>
      </c>
      <c r="G65" s="9">
        <f t="shared" si="2"/>
        <v>184000</v>
      </c>
      <c r="H65" s="13"/>
      <c r="I65" s="13">
        <v>184000</v>
      </c>
      <c r="J65" s="13">
        <f t="shared" si="0"/>
        <v>63.44827586206897</v>
      </c>
    </row>
    <row r="66" spans="1:10" s="38" customFormat="1" ht="39.75" customHeight="1">
      <c r="A66" s="48"/>
      <c r="B66" s="14" t="s">
        <v>37</v>
      </c>
      <c r="C66" s="51"/>
      <c r="D66" s="9">
        <f t="shared" si="1"/>
        <v>55300</v>
      </c>
      <c r="E66" s="13"/>
      <c r="F66" s="13">
        <v>55300</v>
      </c>
      <c r="G66" s="9">
        <f t="shared" si="2"/>
        <v>25000</v>
      </c>
      <c r="H66" s="13"/>
      <c r="I66" s="13">
        <v>25000</v>
      </c>
      <c r="J66" s="13">
        <f t="shared" si="0"/>
        <v>45.20795660036166</v>
      </c>
    </row>
    <row r="67" spans="1:10" s="38" customFormat="1" ht="60" customHeight="1">
      <c r="A67" s="15">
        <v>23</v>
      </c>
      <c r="B67" s="10" t="s">
        <v>110</v>
      </c>
      <c r="C67" s="24" t="s">
        <v>109</v>
      </c>
      <c r="D67" s="9">
        <f t="shared" si="1"/>
        <v>2223325</v>
      </c>
      <c r="E67" s="13">
        <v>1303809</v>
      </c>
      <c r="F67" s="13">
        <v>919516</v>
      </c>
      <c r="G67" s="9">
        <f t="shared" si="2"/>
        <v>1136330.5899999999</v>
      </c>
      <c r="H67" s="13">
        <v>889151.59</v>
      </c>
      <c r="I67" s="13">
        <v>247179</v>
      </c>
      <c r="J67" s="13">
        <f>G67/D67*100</f>
        <v>51.10951345394847</v>
      </c>
    </row>
    <row r="68" spans="1:10" s="38" customFormat="1" ht="47.25" customHeight="1">
      <c r="A68" s="15">
        <v>24</v>
      </c>
      <c r="B68" s="14" t="s">
        <v>16</v>
      </c>
      <c r="C68" s="24" t="s">
        <v>17</v>
      </c>
      <c r="D68" s="9">
        <f t="shared" si="1"/>
        <v>510000</v>
      </c>
      <c r="E68" s="13">
        <v>510000</v>
      </c>
      <c r="F68" s="13"/>
      <c r="G68" s="9">
        <f t="shared" si="2"/>
        <v>53304.5</v>
      </c>
      <c r="H68" s="13">
        <v>53304.5</v>
      </c>
      <c r="I68" s="13"/>
      <c r="J68" s="13">
        <f>G68/D68*100</f>
        <v>10.45186274509804</v>
      </c>
    </row>
    <row r="69" spans="1:10" s="38" customFormat="1" ht="117" customHeight="1">
      <c r="A69" s="15">
        <v>25</v>
      </c>
      <c r="B69" s="10" t="s">
        <v>18</v>
      </c>
      <c r="C69" s="24" t="s">
        <v>131</v>
      </c>
      <c r="D69" s="9">
        <f t="shared" si="1"/>
        <v>500000</v>
      </c>
      <c r="E69" s="13">
        <v>500000</v>
      </c>
      <c r="F69" s="13"/>
      <c r="G69" s="9">
        <f t="shared" si="2"/>
        <v>200482.5</v>
      </c>
      <c r="H69" s="13">
        <v>200482.5</v>
      </c>
      <c r="I69" s="13"/>
      <c r="J69" s="13">
        <f>G69/D69*100</f>
        <v>40.0965</v>
      </c>
    </row>
    <row r="70" spans="1:10" s="38" customFormat="1" ht="29.25" customHeight="1">
      <c r="A70" s="46">
        <v>26</v>
      </c>
      <c r="B70" s="10" t="s">
        <v>63</v>
      </c>
      <c r="C70" s="67" t="s">
        <v>97</v>
      </c>
      <c r="D70" s="9">
        <f t="shared" si="1"/>
        <v>840000</v>
      </c>
      <c r="E70" s="13">
        <f>E71+E72</f>
        <v>715000</v>
      </c>
      <c r="F70" s="13">
        <f>F71+F72</f>
        <v>125000</v>
      </c>
      <c r="G70" s="9">
        <f t="shared" si="2"/>
        <v>624222.27</v>
      </c>
      <c r="H70" s="13">
        <f>H71+H72</f>
        <v>514627.4</v>
      </c>
      <c r="I70" s="13">
        <f>I71+I72</f>
        <v>109594.87</v>
      </c>
      <c r="J70" s="13">
        <f t="shared" si="0"/>
        <v>74.312175</v>
      </c>
    </row>
    <row r="71" spans="1:10" s="38" customFormat="1" ht="29.25" customHeight="1">
      <c r="A71" s="47"/>
      <c r="B71" s="11" t="s">
        <v>19</v>
      </c>
      <c r="C71" s="68"/>
      <c r="D71" s="9">
        <f t="shared" si="1"/>
        <v>620000</v>
      </c>
      <c r="E71" s="13">
        <v>495000</v>
      </c>
      <c r="F71" s="13">
        <v>125000</v>
      </c>
      <c r="G71" s="9">
        <f t="shared" si="2"/>
        <v>543191.87</v>
      </c>
      <c r="H71" s="13">
        <v>433597</v>
      </c>
      <c r="I71" s="13">
        <v>109594.87</v>
      </c>
      <c r="J71" s="13">
        <f t="shared" si="0"/>
        <v>87.61159193548387</v>
      </c>
    </row>
    <row r="72" spans="1:10" s="38" customFormat="1" ht="29.25" customHeight="1">
      <c r="A72" s="48"/>
      <c r="B72" s="11" t="s">
        <v>39</v>
      </c>
      <c r="C72" s="69"/>
      <c r="D72" s="9">
        <f t="shared" si="1"/>
        <v>220000</v>
      </c>
      <c r="E72" s="13">
        <v>220000</v>
      </c>
      <c r="F72" s="13"/>
      <c r="G72" s="9">
        <f t="shared" si="2"/>
        <v>81030.4</v>
      </c>
      <c r="H72" s="13">
        <v>81030.4</v>
      </c>
      <c r="I72" s="13"/>
      <c r="J72" s="13">
        <f>G72/D72*100</f>
        <v>36.832</v>
      </c>
    </row>
    <row r="73" spans="1:10" s="38" customFormat="1" ht="52.5" customHeight="1">
      <c r="A73" s="46">
        <v>27</v>
      </c>
      <c r="B73" s="11" t="s">
        <v>63</v>
      </c>
      <c r="C73" s="64" t="s">
        <v>59</v>
      </c>
      <c r="D73" s="9">
        <f aca="true" t="shared" si="3" ref="D73:D122">E73+F73</f>
        <v>657924</v>
      </c>
      <c r="E73" s="13">
        <f>E74+E75</f>
        <v>657924</v>
      </c>
      <c r="F73" s="13">
        <f>F74+F75</f>
        <v>0</v>
      </c>
      <c r="G73" s="9">
        <f aca="true" t="shared" si="4" ref="G73:G122">H73+I73</f>
        <v>364482.2</v>
      </c>
      <c r="H73" s="13">
        <f>H74+H75</f>
        <v>364482.2</v>
      </c>
      <c r="I73" s="13">
        <f>I74+I75</f>
        <v>0</v>
      </c>
      <c r="J73" s="13">
        <f>G73/D73*100</f>
        <v>55.39883026003004</v>
      </c>
    </row>
    <row r="74" spans="1:10" s="38" customFormat="1" ht="52.5" customHeight="1">
      <c r="A74" s="47"/>
      <c r="B74" s="11" t="s">
        <v>126</v>
      </c>
      <c r="C74" s="65"/>
      <c r="D74" s="9">
        <f t="shared" si="3"/>
        <v>170000</v>
      </c>
      <c r="E74" s="13">
        <v>170000</v>
      </c>
      <c r="F74" s="13"/>
      <c r="G74" s="9">
        <f t="shared" si="4"/>
        <v>27641.5</v>
      </c>
      <c r="H74" s="13">
        <v>27641.5</v>
      </c>
      <c r="I74" s="13"/>
      <c r="J74" s="13">
        <f>G74/D74*100</f>
        <v>16.25970588235294</v>
      </c>
    </row>
    <row r="75" spans="1:10" s="38" customFormat="1" ht="52.5" customHeight="1">
      <c r="A75" s="48"/>
      <c r="B75" s="11" t="s">
        <v>127</v>
      </c>
      <c r="C75" s="66"/>
      <c r="D75" s="9">
        <f>E75+F75</f>
        <v>487924</v>
      </c>
      <c r="E75" s="13">
        <v>487924</v>
      </c>
      <c r="F75" s="13"/>
      <c r="G75" s="9">
        <f>H75+I75</f>
        <v>336840.7</v>
      </c>
      <c r="H75" s="13">
        <v>336840.7</v>
      </c>
      <c r="I75" s="13"/>
      <c r="J75" s="13">
        <f>G75/D75*100</f>
        <v>69.03548503455457</v>
      </c>
    </row>
    <row r="76" spans="1:10" s="38" customFormat="1" ht="68.25" customHeight="1">
      <c r="A76" s="15">
        <v>28</v>
      </c>
      <c r="B76" s="11" t="s">
        <v>20</v>
      </c>
      <c r="C76" s="25" t="s">
        <v>90</v>
      </c>
      <c r="D76" s="9">
        <f t="shared" si="3"/>
        <v>237734</v>
      </c>
      <c r="E76" s="13">
        <v>237734</v>
      </c>
      <c r="F76" s="13"/>
      <c r="G76" s="9">
        <f t="shared" si="4"/>
        <v>219650.74</v>
      </c>
      <c r="H76" s="13">
        <v>219650.74</v>
      </c>
      <c r="I76" s="13"/>
      <c r="J76" s="13">
        <f t="shared" si="0"/>
        <v>92.3934902033365</v>
      </c>
    </row>
    <row r="77" spans="1:10" s="38" customFormat="1" ht="68.25" customHeight="1">
      <c r="A77" s="15">
        <v>29</v>
      </c>
      <c r="B77" s="11" t="s">
        <v>21</v>
      </c>
      <c r="C77" s="24" t="s">
        <v>92</v>
      </c>
      <c r="D77" s="9">
        <f t="shared" si="3"/>
        <v>7599842</v>
      </c>
      <c r="E77" s="13">
        <v>5030522</v>
      </c>
      <c r="F77" s="13">
        <v>2569320</v>
      </c>
      <c r="G77" s="9">
        <f t="shared" si="4"/>
        <v>1729814.48</v>
      </c>
      <c r="H77" s="13">
        <v>1359433.78</v>
      </c>
      <c r="I77" s="13">
        <v>370380.7</v>
      </c>
      <c r="J77" s="13">
        <f t="shared" si="0"/>
        <v>22.761190035266523</v>
      </c>
    </row>
    <row r="78" spans="1:10" s="38" customFormat="1" ht="47.25">
      <c r="A78" s="15">
        <v>30</v>
      </c>
      <c r="B78" s="11" t="s">
        <v>21</v>
      </c>
      <c r="C78" s="24" t="s">
        <v>144</v>
      </c>
      <c r="D78" s="9">
        <f t="shared" si="3"/>
        <v>1121</v>
      </c>
      <c r="E78" s="13">
        <v>1121</v>
      </c>
      <c r="F78" s="13">
        <v>0</v>
      </c>
      <c r="G78" s="9">
        <f t="shared" si="4"/>
        <v>1120.3</v>
      </c>
      <c r="H78" s="13">
        <v>1120.3</v>
      </c>
      <c r="I78" s="13">
        <v>0</v>
      </c>
      <c r="J78" s="13">
        <f t="shared" si="0"/>
        <v>99.93755575379126</v>
      </c>
    </row>
    <row r="79" spans="1:10" s="38" customFormat="1" ht="54.75" customHeight="1">
      <c r="A79" s="15">
        <v>31</v>
      </c>
      <c r="B79" s="11" t="s">
        <v>111</v>
      </c>
      <c r="C79" s="12" t="s">
        <v>112</v>
      </c>
      <c r="D79" s="9">
        <f t="shared" si="3"/>
        <v>587909</v>
      </c>
      <c r="E79" s="13">
        <v>419909</v>
      </c>
      <c r="F79" s="13">
        <v>168000</v>
      </c>
      <c r="G79" s="9">
        <f t="shared" si="4"/>
        <v>424200.15</v>
      </c>
      <c r="H79" s="13">
        <v>256200.15</v>
      </c>
      <c r="I79" s="13">
        <v>168000</v>
      </c>
      <c r="J79" s="13">
        <f>G79/D79*100</f>
        <v>72.1540493511751</v>
      </c>
    </row>
    <row r="80" spans="1:10" s="38" customFormat="1" ht="63">
      <c r="A80" s="15">
        <v>32</v>
      </c>
      <c r="B80" s="11" t="s">
        <v>23</v>
      </c>
      <c r="C80" s="24" t="s">
        <v>140</v>
      </c>
      <c r="D80" s="9">
        <f t="shared" si="3"/>
        <v>21300</v>
      </c>
      <c r="E80" s="13">
        <v>21300</v>
      </c>
      <c r="F80" s="13"/>
      <c r="G80" s="9">
        <f t="shared" si="4"/>
        <v>3204</v>
      </c>
      <c r="H80" s="13">
        <v>3204</v>
      </c>
      <c r="I80" s="13"/>
      <c r="J80" s="13">
        <f t="shared" si="0"/>
        <v>15.042253521126762</v>
      </c>
    </row>
    <row r="81" spans="1:10" s="38" customFormat="1" ht="47.25">
      <c r="A81" s="15">
        <v>33</v>
      </c>
      <c r="B81" s="11" t="s">
        <v>24</v>
      </c>
      <c r="C81" s="24" t="s">
        <v>93</v>
      </c>
      <c r="D81" s="9">
        <f t="shared" si="3"/>
        <v>163000</v>
      </c>
      <c r="E81" s="13">
        <v>163000</v>
      </c>
      <c r="F81" s="13"/>
      <c r="G81" s="9">
        <f t="shared" si="4"/>
        <v>113465.13</v>
      </c>
      <c r="H81" s="13">
        <v>113465.13</v>
      </c>
      <c r="I81" s="13"/>
      <c r="J81" s="13">
        <f t="shared" si="0"/>
        <v>69.61050920245398</v>
      </c>
    </row>
    <row r="82" spans="1:10" s="38" customFormat="1" ht="60" customHeight="1">
      <c r="A82" s="15">
        <v>34</v>
      </c>
      <c r="B82" s="11" t="s">
        <v>25</v>
      </c>
      <c r="C82" s="24" t="s">
        <v>94</v>
      </c>
      <c r="D82" s="9">
        <f t="shared" si="3"/>
        <v>122000</v>
      </c>
      <c r="E82" s="13">
        <v>122000</v>
      </c>
      <c r="F82" s="13"/>
      <c r="G82" s="9">
        <f t="shared" si="4"/>
        <v>63932.53</v>
      </c>
      <c r="H82" s="13">
        <v>63932.53</v>
      </c>
      <c r="I82" s="13"/>
      <c r="J82" s="13">
        <f t="shared" si="0"/>
        <v>52.403713114754105</v>
      </c>
    </row>
    <row r="83" spans="1:10" s="38" customFormat="1" ht="24" customHeight="1">
      <c r="A83" s="58">
        <v>35</v>
      </c>
      <c r="B83" s="11" t="s">
        <v>63</v>
      </c>
      <c r="C83" s="49" t="s">
        <v>95</v>
      </c>
      <c r="D83" s="9">
        <f t="shared" si="3"/>
        <v>181621.24</v>
      </c>
      <c r="E83" s="19">
        <f>E84+E85</f>
        <v>160000</v>
      </c>
      <c r="F83" s="19">
        <f>F84+F85</f>
        <v>21621.24</v>
      </c>
      <c r="G83" s="9">
        <f t="shared" si="4"/>
        <v>79194.84</v>
      </c>
      <c r="H83" s="19">
        <f>H84+H85</f>
        <v>57573.619999999995</v>
      </c>
      <c r="I83" s="19">
        <f>I84+I85</f>
        <v>21621.22</v>
      </c>
      <c r="J83" s="13">
        <f t="shared" si="0"/>
        <v>43.604393406850434</v>
      </c>
    </row>
    <row r="84" spans="1:10" s="38" customFormat="1" ht="24" customHeight="1">
      <c r="A84" s="58"/>
      <c r="B84" s="11" t="s">
        <v>64</v>
      </c>
      <c r="C84" s="50"/>
      <c r="D84" s="9">
        <f t="shared" si="3"/>
        <v>86621.24</v>
      </c>
      <c r="E84" s="13">
        <v>65000</v>
      </c>
      <c r="F84" s="13">
        <v>21621.24</v>
      </c>
      <c r="G84" s="9">
        <f t="shared" si="4"/>
        <v>43242.46000000001</v>
      </c>
      <c r="H84" s="13">
        <v>21621.24</v>
      </c>
      <c r="I84" s="13">
        <v>21621.22</v>
      </c>
      <c r="J84" s="13">
        <f t="shared" si="0"/>
        <v>49.92131260185147</v>
      </c>
    </row>
    <row r="85" spans="1:10" s="38" customFormat="1" ht="24" customHeight="1">
      <c r="A85" s="58"/>
      <c r="B85" s="11" t="s">
        <v>65</v>
      </c>
      <c r="C85" s="51"/>
      <c r="D85" s="9">
        <f t="shared" si="3"/>
        <v>95000</v>
      </c>
      <c r="E85" s="19">
        <v>95000</v>
      </c>
      <c r="F85" s="19"/>
      <c r="G85" s="9">
        <f t="shared" si="4"/>
        <v>35952.38</v>
      </c>
      <c r="H85" s="19">
        <v>35952.38</v>
      </c>
      <c r="I85" s="19"/>
      <c r="J85" s="19">
        <f t="shared" si="0"/>
        <v>37.84461052631578</v>
      </c>
    </row>
    <row r="86" spans="1:10" ht="63">
      <c r="A86" s="42">
        <v>36</v>
      </c>
      <c r="B86" s="11" t="s">
        <v>26</v>
      </c>
      <c r="C86" s="18" t="s">
        <v>148</v>
      </c>
      <c r="D86" s="9">
        <f t="shared" si="3"/>
        <v>100000</v>
      </c>
      <c r="E86" s="45">
        <v>100000</v>
      </c>
      <c r="F86" s="6"/>
      <c r="G86" s="9">
        <f t="shared" si="4"/>
        <v>0</v>
      </c>
      <c r="H86" s="7"/>
      <c r="I86" s="7"/>
      <c r="J86" s="19">
        <f t="shared" si="0"/>
        <v>0</v>
      </c>
    </row>
    <row r="87" spans="1:10" s="38" customFormat="1" ht="63">
      <c r="A87" s="15">
        <v>37</v>
      </c>
      <c r="B87" s="11" t="s">
        <v>113</v>
      </c>
      <c r="C87" s="24" t="s">
        <v>114</v>
      </c>
      <c r="D87" s="9">
        <f t="shared" si="3"/>
        <v>97650</v>
      </c>
      <c r="E87" s="19">
        <v>85350</v>
      </c>
      <c r="F87" s="19">
        <v>12300</v>
      </c>
      <c r="G87" s="9">
        <f t="shared" si="4"/>
        <v>43607</v>
      </c>
      <c r="H87" s="19">
        <v>31307</v>
      </c>
      <c r="I87" s="19">
        <v>12300</v>
      </c>
      <c r="J87" s="19">
        <f t="shared" si="0"/>
        <v>44.65642601126472</v>
      </c>
    </row>
    <row r="88" spans="1:10" s="38" customFormat="1" ht="17.25" customHeight="1">
      <c r="A88" s="46">
        <v>38</v>
      </c>
      <c r="B88" s="11" t="s">
        <v>63</v>
      </c>
      <c r="C88" s="49" t="s">
        <v>136</v>
      </c>
      <c r="D88" s="9">
        <f>D89+D90</f>
        <v>228800</v>
      </c>
      <c r="E88" s="9">
        <f>E89+E90</f>
        <v>228800</v>
      </c>
      <c r="F88" s="19"/>
      <c r="G88" s="9">
        <f>G89+G90</f>
        <v>215193</v>
      </c>
      <c r="H88" s="9">
        <f>H89+H90</f>
        <v>215193</v>
      </c>
      <c r="I88" s="19"/>
      <c r="J88" s="19">
        <f t="shared" si="0"/>
        <v>94.05288461538461</v>
      </c>
    </row>
    <row r="89" spans="1:10" s="38" customFormat="1" ht="17.25" customHeight="1">
      <c r="A89" s="47"/>
      <c r="B89" s="11" t="s">
        <v>66</v>
      </c>
      <c r="C89" s="50"/>
      <c r="D89" s="9">
        <f>E89+F89</f>
        <v>18800</v>
      </c>
      <c r="E89" s="19">
        <v>18800</v>
      </c>
      <c r="F89" s="19"/>
      <c r="G89" s="9">
        <f>H89+I89</f>
        <v>5193</v>
      </c>
      <c r="H89" s="19">
        <v>5193</v>
      </c>
      <c r="I89" s="19"/>
      <c r="J89" s="19">
        <f t="shared" si="0"/>
        <v>27.622340425531917</v>
      </c>
    </row>
    <row r="90" spans="1:10" s="38" customFormat="1" ht="17.25" customHeight="1">
      <c r="A90" s="48"/>
      <c r="B90" s="11" t="s">
        <v>137</v>
      </c>
      <c r="C90" s="51"/>
      <c r="D90" s="9">
        <f t="shared" si="3"/>
        <v>210000</v>
      </c>
      <c r="E90" s="19">
        <v>210000</v>
      </c>
      <c r="F90" s="19"/>
      <c r="G90" s="9">
        <f t="shared" si="4"/>
        <v>210000</v>
      </c>
      <c r="H90" s="19">
        <v>210000</v>
      </c>
      <c r="I90" s="19"/>
      <c r="J90" s="19">
        <f t="shared" si="0"/>
        <v>100</v>
      </c>
    </row>
    <row r="91" spans="1:10" s="38" customFormat="1" ht="50.25" customHeight="1">
      <c r="A91" s="15">
        <v>39</v>
      </c>
      <c r="B91" s="11" t="s">
        <v>28</v>
      </c>
      <c r="C91" s="24" t="s">
        <v>96</v>
      </c>
      <c r="D91" s="9">
        <f t="shared" si="3"/>
        <v>1002650</v>
      </c>
      <c r="E91" s="13">
        <v>687450</v>
      </c>
      <c r="F91" s="13">
        <v>315200</v>
      </c>
      <c r="G91" s="9">
        <f t="shared" si="4"/>
        <v>351400</v>
      </c>
      <c r="H91" s="13">
        <v>260300</v>
      </c>
      <c r="I91" s="13">
        <v>91100</v>
      </c>
      <c r="J91" s="13">
        <f t="shared" si="0"/>
        <v>35.04712511843614</v>
      </c>
    </row>
    <row r="92" spans="1:10" s="38" customFormat="1" ht="32.25" customHeight="1">
      <c r="A92" s="15">
        <v>40</v>
      </c>
      <c r="B92" s="11" t="s">
        <v>28</v>
      </c>
      <c r="C92" s="24" t="s">
        <v>29</v>
      </c>
      <c r="D92" s="9">
        <f t="shared" si="3"/>
        <v>102000</v>
      </c>
      <c r="E92" s="13">
        <v>102000</v>
      </c>
      <c r="F92" s="13">
        <v>0</v>
      </c>
      <c r="G92" s="9">
        <f t="shared" si="4"/>
        <v>57500.13</v>
      </c>
      <c r="H92" s="13">
        <v>57500.13</v>
      </c>
      <c r="I92" s="13">
        <v>0</v>
      </c>
      <c r="J92" s="13">
        <f t="shared" si="0"/>
        <v>56.37267647058823</v>
      </c>
    </row>
    <row r="93" spans="1:10" s="38" customFormat="1" ht="43.5" customHeight="1">
      <c r="A93" s="15">
        <v>41</v>
      </c>
      <c r="B93" s="11" t="s">
        <v>28</v>
      </c>
      <c r="C93" s="24" t="s">
        <v>30</v>
      </c>
      <c r="D93" s="9">
        <f t="shared" si="3"/>
        <v>395000</v>
      </c>
      <c r="E93" s="13">
        <v>200000</v>
      </c>
      <c r="F93" s="13">
        <v>195000</v>
      </c>
      <c r="G93" s="9">
        <f t="shared" si="4"/>
        <v>374684.20999999996</v>
      </c>
      <c r="H93" s="13">
        <v>180000</v>
      </c>
      <c r="I93" s="13">
        <v>194684.21</v>
      </c>
      <c r="J93" s="13">
        <f t="shared" si="0"/>
        <v>94.85676202531644</v>
      </c>
    </row>
    <row r="94" spans="1:10" s="38" customFormat="1" ht="72" customHeight="1">
      <c r="A94" s="15">
        <v>42</v>
      </c>
      <c r="B94" s="11" t="s">
        <v>115</v>
      </c>
      <c r="C94" s="24" t="s">
        <v>116</v>
      </c>
      <c r="D94" s="9">
        <f>E94+F94</f>
        <v>184435</v>
      </c>
      <c r="E94" s="13">
        <v>122935</v>
      </c>
      <c r="F94" s="13">
        <v>61500</v>
      </c>
      <c r="G94" s="9">
        <f t="shared" si="4"/>
        <v>121874.5</v>
      </c>
      <c r="H94" s="13">
        <v>60377.5</v>
      </c>
      <c r="I94" s="13">
        <v>61497</v>
      </c>
      <c r="J94" s="13">
        <f>G94/D94*100</f>
        <v>66.0799197549272</v>
      </c>
    </row>
    <row r="95" spans="1:10" s="38" customFormat="1" ht="78.75">
      <c r="A95" s="15">
        <v>43</v>
      </c>
      <c r="B95" s="11" t="s">
        <v>31</v>
      </c>
      <c r="C95" s="24" t="s">
        <v>32</v>
      </c>
      <c r="D95" s="9">
        <f t="shared" si="3"/>
        <v>1501000</v>
      </c>
      <c r="E95" s="13">
        <v>1501000</v>
      </c>
      <c r="F95" s="13"/>
      <c r="G95" s="9">
        <f t="shared" si="4"/>
        <v>1209213.12</v>
      </c>
      <c r="H95" s="13">
        <v>1209213.12</v>
      </c>
      <c r="I95" s="13"/>
      <c r="J95" s="13">
        <f t="shared" si="0"/>
        <v>80.56050099933378</v>
      </c>
    </row>
    <row r="96" spans="1:10" s="38" customFormat="1" ht="60.75" customHeight="1">
      <c r="A96" s="15">
        <v>44</v>
      </c>
      <c r="B96" s="11" t="s">
        <v>117</v>
      </c>
      <c r="C96" s="24" t="s">
        <v>118</v>
      </c>
      <c r="D96" s="9">
        <f t="shared" si="3"/>
        <v>57470</v>
      </c>
      <c r="E96" s="13">
        <v>11670</v>
      </c>
      <c r="F96" s="13">
        <v>45800</v>
      </c>
      <c r="G96" s="9">
        <f t="shared" si="4"/>
        <v>48463</v>
      </c>
      <c r="H96" s="13">
        <v>4463</v>
      </c>
      <c r="I96" s="13">
        <v>44000</v>
      </c>
      <c r="J96" s="13">
        <f t="shared" si="0"/>
        <v>84.32747520445449</v>
      </c>
    </row>
    <row r="97" spans="1:10" s="38" customFormat="1" ht="66" customHeight="1">
      <c r="A97" s="15">
        <v>45</v>
      </c>
      <c r="B97" s="11" t="s">
        <v>33</v>
      </c>
      <c r="C97" s="24" t="s">
        <v>101</v>
      </c>
      <c r="D97" s="9">
        <f t="shared" si="3"/>
        <v>20000</v>
      </c>
      <c r="E97" s="13">
        <v>20000</v>
      </c>
      <c r="F97" s="13"/>
      <c r="G97" s="9">
        <f t="shared" si="4"/>
        <v>8749.06</v>
      </c>
      <c r="H97" s="13">
        <v>8749.06</v>
      </c>
      <c r="I97" s="13"/>
      <c r="J97" s="13">
        <f t="shared" si="0"/>
        <v>43.7453</v>
      </c>
    </row>
    <row r="98" spans="1:10" s="38" customFormat="1" ht="85.5" customHeight="1">
      <c r="A98" s="15">
        <v>46</v>
      </c>
      <c r="B98" s="11" t="s">
        <v>34</v>
      </c>
      <c r="C98" s="25" t="s">
        <v>142</v>
      </c>
      <c r="D98" s="9">
        <f t="shared" si="3"/>
        <v>310000</v>
      </c>
      <c r="E98" s="19"/>
      <c r="F98" s="19">
        <v>310000</v>
      </c>
      <c r="G98" s="9">
        <f t="shared" si="4"/>
        <v>240953.23</v>
      </c>
      <c r="H98" s="19"/>
      <c r="I98" s="19">
        <v>240953.23</v>
      </c>
      <c r="J98" s="13">
        <f t="shared" si="0"/>
        <v>77.72684838709678</v>
      </c>
    </row>
    <row r="99" spans="1:10" s="38" customFormat="1" ht="66" customHeight="1">
      <c r="A99" s="15">
        <v>47</v>
      </c>
      <c r="B99" s="11" t="s">
        <v>35</v>
      </c>
      <c r="C99" s="24" t="s">
        <v>100</v>
      </c>
      <c r="D99" s="9">
        <f t="shared" si="3"/>
        <v>360000</v>
      </c>
      <c r="E99" s="13">
        <v>360000</v>
      </c>
      <c r="F99" s="13"/>
      <c r="G99" s="9">
        <f t="shared" si="4"/>
        <v>0</v>
      </c>
      <c r="H99" s="13">
        <v>0</v>
      </c>
      <c r="I99" s="13">
        <v>0</v>
      </c>
      <c r="J99" s="13">
        <f t="shared" si="0"/>
        <v>0</v>
      </c>
    </row>
    <row r="100" spans="1:10" s="38" customFormat="1" ht="63">
      <c r="A100" s="15">
        <v>48</v>
      </c>
      <c r="B100" s="11" t="s">
        <v>36</v>
      </c>
      <c r="C100" s="24" t="s">
        <v>132</v>
      </c>
      <c r="D100" s="9">
        <f t="shared" si="3"/>
        <v>790000</v>
      </c>
      <c r="E100" s="13">
        <v>790000</v>
      </c>
      <c r="F100" s="13"/>
      <c r="G100" s="9">
        <f t="shared" si="4"/>
        <v>451284.94</v>
      </c>
      <c r="H100" s="13">
        <v>451284.94</v>
      </c>
      <c r="I100" s="13"/>
      <c r="J100" s="13">
        <f t="shared" si="0"/>
        <v>57.12467594936709</v>
      </c>
    </row>
    <row r="101" spans="1:10" s="38" customFormat="1" ht="97.5" customHeight="1">
      <c r="A101" s="15">
        <v>49</v>
      </c>
      <c r="B101" s="11" t="s">
        <v>36</v>
      </c>
      <c r="C101" s="24" t="s">
        <v>99</v>
      </c>
      <c r="D101" s="9">
        <f t="shared" si="3"/>
        <v>8925000</v>
      </c>
      <c r="E101" s="13">
        <v>8925000</v>
      </c>
      <c r="F101" s="13"/>
      <c r="G101" s="9">
        <f t="shared" si="4"/>
        <v>6618104.61</v>
      </c>
      <c r="H101" s="13">
        <v>6618104.61</v>
      </c>
      <c r="I101" s="13"/>
      <c r="J101" s="13">
        <f t="shared" si="0"/>
        <v>74.15243260504202</v>
      </c>
    </row>
    <row r="102" spans="1:10" s="38" customFormat="1" ht="75.75" customHeight="1">
      <c r="A102" s="15">
        <v>50</v>
      </c>
      <c r="B102" s="11" t="s">
        <v>36</v>
      </c>
      <c r="C102" s="24" t="s">
        <v>102</v>
      </c>
      <c r="D102" s="9">
        <f t="shared" si="3"/>
        <v>160000</v>
      </c>
      <c r="E102" s="13">
        <v>160000</v>
      </c>
      <c r="F102" s="13"/>
      <c r="G102" s="9">
        <f t="shared" si="4"/>
        <v>159666</v>
      </c>
      <c r="H102" s="13">
        <v>159666</v>
      </c>
      <c r="I102" s="13"/>
      <c r="J102" s="13">
        <f t="shared" si="0"/>
        <v>99.79124999999999</v>
      </c>
    </row>
    <row r="103" spans="1:10" s="38" customFormat="1" ht="56.25" customHeight="1">
      <c r="A103" s="15">
        <v>51</v>
      </c>
      <c r="B103" s="11" t="s">
        <v>36</v>
      </c>
      <c r="C103" s="24" t="s">
        <v>104</v>
      </c>
      <c r="D103" s="9">
        <f t="shared" si="3"/>
        <v>150000</v>
      </c>
      <c r="E103" s="13">
        <v>150000</v>
      </c>
      <c r="F103" s="13"/>
      <c r="G103" s="9">
        <f t="shared" si="4"/>
        <v>117993.71</v>
      </c>
      <c r="H103" s="13">
        <v>117993.71</v>
      </c>
      <c r="I103" s="13"/>
      <c r="J103" s="13">
        <f t="shared" si="0"/>
        <v>78.66247333333334</v>
      </c>
    </row>
    <row r="104" spans="1:10" ht="63">
      <c r="A104" s="15">
        <v>52</v>
      </c>
      <c r="B104" s="15">
        <v>1217340</v>
      </c>
      <c r="C104" s="25" t="s">
        <v>143</v>
      </c>
      <c r="D104" s="9">
        <f t="shared" si="3"/>
        <v>76800</v>
      </c>
      <c r="E104" s="7"/>
      <c r="F104" s="19">
        <v>76800</v>
      </c>
      <c r="G104" s="9">
        <f t="shared" si="4"/>
        <v>0</v>
      </c>
      <c r="H104" s="7"/>
      <c r="I104" s="7">
        <v>0</v>
      </c>
      <c r="J104" s="13">
        <f t="shared" si="0"/>
        <v>0</v>
      </c>
    </row>
    <row r="105" spans="1:10" s="38" customFormat="1" ht="77.25" customHeight="1">
      <c r="A105" s="15">
        <v>53</v>
      </c>
      <c r="B105" s="11" t="s">
        <v>119</v>
      </c>
      <c r="C105" s="24" t="s">
        <v>120</v>
      </c>
      <c r="D105" s="9">
        <f t="shared" si="3"/>
        <v>5000</v>
      </c>
      <c r="E105" s="13">
        <v>5000</v>
      </c>
      <c r="F105" s="13"/>
      <c r="G105" s="9">
        <f t="shared" si="4"/>
        <v>2950</v>
      </c>
      <c r="H105" s="13">
        <v>2950</v>
      </c>
      <c r="I105" s="13"/>
      <c r="J105" s="13">
        <f>G105/D105*100</f>
        <v>59</v>
      </c>
    </row>
    <row r="106" spans="1:10" s="38" customFormat="1" ht="69.75" customHeight="1">
      <c r="A106" s="15">
        <v>54</v>
      </c>
      <c r="B106" s="11" t="s">
        <v>134</v>
      </c>
      <c r="C106" s="24" t="s">
        <v>133</v>
      </c>
      <c r="D106" s="9">
        <f t="shared" si="3"/>
        <v>1248999</v>
      </c>
      <c r="E106" s="13"/>
      <c r="F106" s="13">
        <v>1248999</v>
      </c>
      <c r="G106" s="9">
        <f t="shared" si="4"/>
        <v>0</v>
      </c>
      <c r="H106" s="13"/>
      <c r="I106" s="13">
        <v>0</v>
      </c>
      <c r="J106" s="13">
        <f t="shared" si="0"/>
        <v>0</v>
      </c>
    </row>
    <row r="107" spans="1:10" s="38" customFormat="1" ht="24.75" customHeight="1">
      <c r="A107" s="46">
        <v>55</v>
      </c>
      <c r="B107" s="11" t="s">
        <v>38</v>
      </c>
      <c r="C107" s="61" t="s">
        <v>103</v>
      </c>
      <c r="D107" s="9">
        <f t="shared" si="3"/>
        <v>6170000</v>
      </c>
      <c r="E107" s="13"/>
      <c r="F107" s="13">
        <v>6170000</v>
      </c>
      <c r="G107" s="9">
        <f t="shared" si="4"/>
        <v>4800000</v>
      </c>
      <c r="H107" s="13"/>
      <c r="I107" s="13">
        <v>4800000</v>
      </c>
      <c r="J107" s="13">
        <f t="shared" si="0"/>
        <v>77.79578606158833</v>
      </c>
    </row>
    <row r="108" spans="1:10" s="38" customFormat="1" ht="24.75" customHeight="1">
      <c r="A108" s="47"/>
      <c r="B108" s="11" t="s">
        <v>56</v>
      </c>
      <c r="C108" s="62"/>
      <c r="D108" s="9">
        <f t="shared" si="3"/>
        <v>2700000</v>
      </c>
      <c r="E108" s="13">
        <v>2700000</v>
      </c>
      <c r="F108" s="13"/>
      <c r="G108" s="9">
        <f t="shared" si="4"/>
        <v>2300000</v>
      </c>
      <c r="H108" s="13">
        <v>2300000</v>
      </c>
      <c r="I108" s="13"/>
      <c r="J108" s="13">
        <f t="shared" si="0"/>
        <v>85.18518518518519</v>
      </c>
    </row>
    <row r="109" spans="1:10" s="38" customFormat="1" ht="24.75" customHeight="1">
      <c r="A109" s="48"/>
      <c r="B109" s="11" t="s">
        <v>139</v>
      </c>
      <c r="C109" s="63"/>
      <c r="D109" s="9">
        <f>E109+F109</f>
        <v>316233</v>
      </c>
      <c r="E109" s="13">
        <v>316233</v>
      </c>
      <c r="F109" s="13"/>
      <c r="G109" s="9">
        <f>H109+I109</f>
        <v>316233</v>
      </c>
      <c r="H109" s="13">
        <v>316233</v>
      </c>
      <c r="I109" s="13"/>
      <c r="J109" s="13">
        <f>G109/D109*100</f>
        <v>100</v>
      </c>
    </row>
    <row r="110" spans="1:10" s="38" customFormat="1" ht="63">
      <c r="A110" s="15">
        <v>56</v>
      </c>
      <c r="B110" s="11" t="s">
        <v>40</v>
      </c>
      <c r="C110" s="24" t="s">
        <v>98</v>
      </c>
      <c r="D110" s="9">
        <f t="shared" si="3"/>
        <v>100000</v>
      </c>
      <c r="E110" s="13">
        <v>100000</v>
      </c>
      <c r="F110" s="13"/>
      <c r="G110" s="9">
        <f t="shared" si="4"/>
        <v>75034.81</v>
      </c>
      <c r="H110" s="13">
        <v>75034.81</v>
      </c>
      <c r="I110" s="13"/>
      <c r="J110" s="13">
        <f t="shared" si="0"/>
        <v>75.03481</v>
      </c>
    </row>
    <row r="111" spans="1:10" s="38" customFormat="1" ht="72.75" customHeight="1">
      <c r="A111" s="15">
        <v>57</v>
      </c>
      <c r="B111" s="11" t="s">
        <v>54</v>
      </c>
      <c r="C111" s="24" t="s">
        <v>106</v>
      </c>
      <c r="D111" s="9">
        <f t="shared" si="3"/>
        <v>769036</v>
      </c>
      <c r="E111" s="13"/>
      <c r="F111" s="13">
        <v>769036</v>
      </c>
      <c r="G111" s="9">
        <f t="shared" si="4"/>
        <v>313449.44</v>
      </c>
      <c r="H111" s="13"/>
      <c r="I111" s="13">
        <v>313449.44</v>
      </c>
      <c r="J111" s="13">
        <f t="shared" si="0"/>
        <v>40.75874731482011</v>
      </c>
    </row>
    <row r="112" spans="1:10" s="38" customFormat="1" ht="58.5" customHeight="1">
      <c r="A112" s="15">
        <v>58</v>
      </c>
      <c r="B112" s="11" t="s">
        <v>69</v>
      </c>
      <c r="C112" s="24" t="s">
        <v>107</v>
      </c>
      <c r="D112" s="9">
        <f t="shared" si="3"/>
        <v>35000</v>
      </c>
      <c r="E112" s="13">
        <v>35000</v>
      </c>
      <c r="F112" s="13"/>
      <c r="G112" s="9">
        <f t="shared" si="4"/>
        <v>22740</v>
      </c>
      <c r="H112" s="13">
        <v>22740</v>
      </c>
      <c r="I112" s="13"/>
      <c r="J112" s="13">
        <f t="shared" si="0"/>
        <v>64.97142857142858</v>
      </c>
    </row>
    <row r="113" spans="1:10" s="38" customFormat="1" ht="23.25" customHeight="1">
      <c r="A113" s="58">
        <v>59</v>
      </c>
      <c r="B113" s="11" t="s">
        <v>63</v>
      </c>
      <c r="C113" s="49" t="s">
        <v>108</v>
      </c>
      <c r="D113" s="9">
        <f t="shared" si="3"/>
        <v>227995</v>
      </c>
      <c r="E113" s="13">
        <f>E115+E114+E116</f>
        <v>196650</v>
      </c>
      <c r="F113" s="13">
        <f>F115+F114+F116</f>
        <v>31345</v>
      </c>
      <c r="G113" s="9">
        <f t="shared" si="4"/>
        <v>86740</v>
      </c>
      <c r="H113" s="13">
        <f>H115+H114+H116</f>
        <v>75300</v>
      </c>
      <c r="I113" s="13">
        <f>I115+I114+I116</f>
        <v>11440</v>
      </c>
      <c r="J113" s="13">
        <f t="shared" si="0"/>
        <v>38.0446939625869</v>
      </c>
    </row>
    <row r="114" spans="1:10" s="38" customFormat="1" ht="15" customHeight="1">
      <c r="A114" s="58"/>
      <c r="B114" s="11" t="s">
        <v>70</v>
      </c>
      <c r="C114" s="50"/>
      <c r="D114" s="9">
        <f t="shared" si="3"/>
        <v>106650</v>
      </c>
      <c r="E114" s="13">
        <v>106650</v>
      </c>
      <c r="F114" s="13"/>
      <c r="G114" s="9">
        <f t="shared" si="4"/>
        <v>56000</v>
      </c>
      <c r="H114" s="13">
        <v>56000</v>
      </c>
      <c r="I114" s="13"/>
      <c r="J114" s="13">
        <f t="shared" si="0"/>
        <v>52.50820440693859</v>
      </c>
    </row>
    <row r="115" spans="1:10" s="38" customFormat="1" ht="22.5" customHeight="1">
      <c r="A115" s="58"/>
      <c r="B115" s="11" t="s">
        <v>57</v>
      </c>
      <c r="C115" s="50"/>
      <c r="D115" s="9">
        <f t="shared" si="3"/>
        <v>94845</v>
      </c>
      <c r="E115" s="13">
        <v>90000</v>
      </c>
      <c r="F115" s="13">
        <v>4845</v>
      </c>
      <c r="G115" s="9">
        <f t="shared" si="4"/>
        <v>19300</v>
      </c>
      <c r="H115" s="13">
        <v>19300</v>
      </c>
      <c r="I115" s="13"/>
      <c r="J115" s="13">
        <f t="shared" si="0"/>
        <v>20.348990458115875</v>
      </c>
    </row>
    <row r="116" spans="1:10" s="38" customFormat="1" ht="22.5" customHeight="1">
      <c r="A116" s="58"/>
      <c r="B116" s="11" t="s">
        <v>71</v>
      </c>
      <c r="C116" s="50"/>
      <c r="D116" s="9">
        <f t="shared" si="3"/>
        <v>26500</v>
      </c>
      <c r="E116" s="13"/>
      <c r="F116" s="13">
        <v>26500</v>
      </c>
      <c r="G116" s="9">
        <f t="shared" si="4"/>
        <v>11440</v>
      </c>
      <c r="H116" s="13"/>
      <c r="I116" s="13">
        <v>11440</v>
      </c>
      <c r="J116" s="13">
        <f t="shared" si="0"/>
        <v>43.16981132075472</v>
      </c>
    </row>
    <row r="117" spans="1:10" s="38" customFormat="1" ht="75" customHeight="1">
      <c r="A117" s="15">
        <v>60</v>
      </c>
      <c r="B117" s="11" t="s">
        <v>121</v>
      </c>
      <c r="C117" s="24" t="s">
        <v>122</v>
      </c>
      <c r="D117" s="9">
        <f t="shared" si="3"/>
        <v>110000</v>
      </c>
      <c r="E117" s="13">
        <v>65000</v>
      </c>
      <c r="F117" s="13">
        <v>45000</v>
      </c>
      <c r="G117" s="9">
        <f t="shared" si="4"/>
        <v>88240</v>
      </c>
      <c r="H117" s="13">
        <v>43700</v>
      </c>
      <c r="I117" s="13">
        <v>44540</v>
      </c>
      <c r="J117" s="13">
        <f t="shared" si="0"/>
        <v>80.21818181818182</v>
      </c>
    </row>
    <row r="118" spans="1:10" s="38" customFormat="1" ht="58.5" customHeight="1">
      <c r="A118" s="15">
        <v>61</v>
      </c>
      <c r="B118" s="11" t="s">
        <v>123</v>
      </c>
      <c r="C118" s="24" t="s">
        <v>124</v>
      </c>
      <c r="D118" s="9">
        <f t="shared" si="3"/>
        <v>110000</v>
      </c>
      <c r="E118" s="13">
        <v>60000</v>
      </c>
      <c r="F118" s="13">
        <v>50000</v>
      </c>
      <c r="G118" s="9">
        <f t="shared" si="4"/>
        <v>34380</v>
      </c>
      <c r="H118" s="13">
        <v>34380</v>
      </c>
      <c r="I118" s="13">
        <v>0</v>
      </c>
      <c r="J118" s="13">
        <f t="shared" si="0"/>
        <v>31.254545454545458</v>
      </c>
    </row>
    <row r="119" spans="1:10" s="38" customFormat="1" ht="40.5" customHeight="1">
      <c r="A119" s="15">
        <v>62</v>
      </c>
      <c r="B119" s="11" t="s">
        <v>67</v>
      </c>
      <c r="C119" s="24" t="s">
        <v>62</v>
      </c>
      <c r="D119" s="9">
        <f t="shared" si="3"/>
        <v>277602</v>
      </c>
      <c r="E119" s="13">
        <v>277602</v>
      </c>
      <c r="F119" s="13"/>
      <c r="G119" s="9">
        <f t="shared" si="4"/>
        <v>129215.12</v>
      </c>
      <c r="H119" s="13">
        <v>129215.12</v>
      </c>
      <c r="I119" s="13"/>
      <c r="J119" s="13">
        <f>G119/D119*100</f>
        <v>46.54689807710319</v>
      </c>
    </row>
    <row r="120" spans="1:10" s="38" customFormat="1" ht="54" customHeight="1">
      <c r="A120" s="15">
        <v>63</v>
      </c>
      <c r="B120" s="11" t="s">
        <v>46</v>
      </c>
      <c r="C120" s="24" t="s">
        <v>128</v>
      </c>
      <c r="D120" s="9">
        <f>E120+F120</f>
        <v>100000</v>
      </c>
      <c r="E120" s="13">
        <v>100000</v>
      </c>
      <c r="F120" s="13"/>
      <c r="G120" s="9">
        <f>H120+I120</f>
        <v>100000</v>
      </c>
      <c r="H120" s="13">
        <v>100000</v>
      </c>
      <c r="I120" s="13"/>
      <c r="J120" s="13">
        <f>G120/D120*100</f>
        <v>100</v>
      </c>
    </row>
    <row r="121" spans="1:10" s="38" customFormat="1" ht="66" customHeight="1">
      <c r="A121" s="15">
        <v>64</v>
      </c>
      <c r="B121" s="11" t="s">
        <v>46</v>
      </c>
      <c r="C121" s="24" t="s">
        <v>149</v>
      </c>
      <c r="D121" s="9">
        <f t="shared" si="3"/>
        <v>176000</v>
      </c>
      <c r="E121" s="13">
        <v>176000</v>
      </c>
      <c r="F121" s="13"/>
      <c r="G121" s="9">
        <f t="shared" si="4"/>
        <v>176000</v>
      </c>
      <c r="H121" s="13">
        <v>176000</v>
      </c>
      <c r="I121" s="13"/>
      <c r="J121" s="13">
        <f>G121/D121*100</f>
        <v>100</v>
      </c>
    </row>
    <row r="122" spans="1:10" s="40" customFormat="1" ht="15.75">
      <c r="A122" s="21">
        <v>65</v>
      </c>
      <c r="B122" s="21"/>
      <c r="C122" s="30" t="s">
        <v>1</v>
      </c>
      <c r="D122" s="9">
        <f t="shared" si="3"/>
        <v>102726386.99000001</v>
      </c>
      <c r="E122" s="9">
        <f>E6+E15+E16+E26+E27+E35+E36+E37+E38+E39+E40+E41+E42+E43+E44+E45+E46+E47+E53+E54+E55+E56+E57+E60+E61+E62+E63++E64+E65+E66+E67+E68+E69+E70+E73+E76+E77+E78+E79+E80+E81+E82+E83+E86+E87+E88+E91+E92+E93+E94+E95+E96+E97+E99+E100+E101+E102+E103+E104+E105+E106+E107+E108+E109+E110+E111+E112+E113+E117+E118+E119+E120+E121+E98</f>
        <v>78605441.75</v>
      </c>
      <c r="F122" s="9">
        <f>F6+F15+F16+F26+F27+F35+F36+F37+F38+F39+F40+F41+F42+F43+F44+F45+F46+F47+F53+F54+F55+F56+F57+F60+F61+F62+F63++F64+F65+F66+F67+F68+F69+F70+F73+F76+F77+F78+F79+F80+F81+F82+F83+F87+F88+F91+F92+F93+F94+F95+F96+F97+F99+F100+F101+F102+F103+F104+F105+F106+F107+F108+F109+F110+F111+F112+F113+F117+F118+F119+F121+F98</f>
        <v>24120945.240000002</v>
      </c>
      <c r="G122" s="9">
        <f t="shared" si="4"/>
        <v>72842024.21000001</v>
      </c>
      <c r="H122" s="9">
        <f>H6+H15+H16+H26+H27+H35+H36+H37+H38+H39+H40+H41+H42+H43+H44+H45+H46+H47+H53+H54+H55+H56+H57+H60+H61+H62+H63++H64+H65+H66+H67+H68+H69+H70+H73+H76+H77+H78+H79+H80+H81+H82+H83+H86+H87+H88+H91+H92+H93+H94+H95+H96+H97+H99+H100+H101+H102+H103+H104+H105+H106+H107+H108+H109+H110+H111+H112+H113+H117+H118+H119+H120+H121+H98</f>
        <v>59671941.65000001</v>
      </c>
      <c r="I122" s="9">
        <f>I6+I15+I16+I26+I27+I35+I36+I37+I38+I39+I40+I41+I42+I43+I44+I45+I46+I47+I53+I54+I55+I56+I57+I60+I61+I62+I63++I64+I65+I66+I67+I68+I69+I70+I73+I76+I77+I78+I79+I80+I81+I82+I83+I87+I88+I91+I92+I93+I94+I95+I96+I97+I99+I100+I101+I102+I103+I104+I105+I106+I107+I108+I109+I110+I111+I112+I113+I117+I118+I119+I121+I98</f>
        <v>13170082.56</v>
      </c>
      <c r="J122" s="9">
        <f>G122/D122*100</f>
        <v>70.9087765513362</v>
      </c>
    </row>
    <row r="123" spans="2:10" s="16" customFormat="1" ht="15.75">
      <c r="B123" s="36"/>
      <c r="C123" s="36"/>
      <c r="D123" s="59"/>
      <c r="E123" s="59"/>
      <c r="F123" s="59"/>
      <c r="G123" s="59"/>
      <c r="H123" s="20" t="s">
        <v>0</v>
      </c>
      <c r="I123" s="20"/>
      <c r="J123" s="41"/>
    </row>
    <row r="124" spans="2:10" s="16" customFormat="1" ht="12.75">
      <c r="B124" s="36"/>
      <c r="C124" s="36" t="s">
        <v>154</v>
      </c>
      <c r="D124" s="4" t="s">
        <v>0</v>
      </c>
      <c r="E124" s="4"/>
      <c r="F124" s="1"/>
      <c r="G124" s="27"/>
      <c r="H124" s="5"/>
      <c r="I124" s="5"/>
      <c r="J124" s="28"/>
    </row>
    <row r="125" spans="2:10" s="16" customFormat="1" ht="12.75" hidden="1">
      <c r="B125" s="36"/>
      <c r="C125" s="36"/>
      <c r="D125" s="60"/>
      <c r="E125" s="60"/>
      <c r="F125" s="60"/>
      <c r="G125" s="60"/>
      <c r="H125" s="5"/>
      <c r="I125" s="5"/>
      <c r="J125" s="29"/>
    </row>
    <row r="126" ht="12.75" hidden="1">
      <c r="C126" s="36" t="s">
        <v>155</v>
      </c>
    </row>
    <row r="127" ht="12.75" hidden="1">
      <c r="C127" s="36" t="s">
        <v>156</v>
      </c>
    </row>
  </sheetData>
  <sheetProtection/>
  <mergeCells count="39">
    <mergeCell ref="A42:A43"/>
    <mergeCell ref="C113:C116"/>
    <mergeCell ref="A73:A75"/>
    <mergeCell ref="C73:C75"/>
    <mergeCell ref="A83:A85"/>
    <mergeCell ref="C83:C85"/>
    <mergeCell ref="A65:A66"/>
    <mergeCell ref="C65:C66"/>
    <mergeCell ref="A70:A72"/>
    <mergeCell ref="C70:C72"/>
    <mergeCell ref="A54:A55"/>
    <mergeCell ref="C54:C55"/>
    <mergeCell ref="C42:C43"/>
    <mergeCell ref="D123:G123"/>
    <mergeCell ref="D125:G125"/>
    <mergeCell ref="A113:A116"/>
    <mergeCell ref="A88:A90"/>
    <mergeCell ref="C88:C90"/>
    <mergeCell ref="A107:A109"/>
    <mergeCell ref="C107:C109"/>
    <mergeCell ref="A44:A45"/>
    <mergeCell ref="C44:C45"/>
    <mergeCell ref="A36:A39"/>
    <mergeCell ref="C36:C39"/>
    <mergeCell ref="C40:C41"/>
    <mergeCell ref="A57:A59"/>
    <mergeCell ref="C57:C59"/>
    <mergeCell ref="A40:A41"/>
    <mergeCell ref="A47:A52"/>
    <mergeCell ref="C47:C52"/>
    <mergeCell ref="A16:A25"/>
    <mergeCell ref="C16:C25"/>
    <mergeCell ref="A27:A34"/>
    <mergeCell ref="B1:J1"/>
    <mergeCell ref="B2:J2"/>
    <mergeCell ref="B3:J3"/>
    <mergeCell ref="A6:A14"/>
    <mergeCell ref="C6:C14"/>
    <mergeCell ref="C27:C34"/>
  </mergeCells>
  <printOptions horizontalCentered="1"/>
  <pageMargins left="0" right="0" top="0.3937007874015748" bottom="0" header="0.4330708661417323" footer="0.31496062992125984"/>
  <pageSetup fitToHeight="6" fitToWidth="1" horizontalDpi="600" verticalDpi="600" orientation="portrait" paperSize="9" scale="87" r:id="rId1"/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Server-new</cp:lastModifiedBy>
  <cp:lastPrinted>2020-10-08T11:51:11Z</cp:lastPrinted>
  <dcterms:created xsi:type="dcterms:W3CDTF">2010-01-25T13:09:52Z</dcterms:created>
  <dcterms:modified xsi:type="dcterms:W3CDTF">2020-10-08T11:51:25Z</dcterms:modified>
  <cp:category/>
  <cp:version/>
  <cp:contentType/>
  <cp:contentStatus/>
</cp:coreProperties>
</file>