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8825" windowHeight="7215" activeTab="1"/>
  </bookViews>
  <sheets>
    <sheet name="дані" sheetId="2" r:id="rId1"/>
    <sheet name="Лист1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64" i="1" l="1"/>
  <c r="J64" i="1"/>
  <c r="J65" i="1"/>
  <c r="K64" i="1"/>
  <c r="G64" i="1"/>
  <c r="H88" i="1" l="1"/>
  <c r="I98" i="1" l="1"/>
  <c r="J98" i="1" s="1"/>
  <c r="F98" i="1"/>
  <c r="G98" i="1" s="1"/>
  <c r="K98" i="1"/>
  <c r="M98" i="1" s="1"/>
  <c r="I89" i="1"/>
  <c r="J89" i="1" s="1"/>
  <c r="F89" i="1"/>
  <c r="J80" i="1"/>
  <c r="K80" i="1"/>
  <c r="L80" i="1"/>
  <c r="G80" i="1"/>
  <c r="E88" i="1"/>
  <c r="K89" i="1"/>
  <c r="M80" i="1" l="1"/>
  <c r="L89" i="1"/>
  <c r="M89" i="1"/>
  <c r="G89" i="1"/>
  <c r="I79" i="1" l="1"/>
  <c r="I86" i="1" s="1"/>
  <c r="F79" i="1"/>
  <c r="F86" i="1" s="1"/>
  <c r="H73" i="1"/>
  <c r="E73" i="1"/>
  <c r="E66" i="1"/>
  <c r="E97" i="1" l="1"/>
  <c r="E87" i="1"/>
  <c r="H87" i="1"/>
  <c r="H97" i="1"/>
  <c r="I34" i="1"/>
  <c r="G35" i="1"/>
  <c r="G34" i="1"/>
  <c r="J35" i="1"/>
  <c r="G36" i="1"/>
  <c r="G37" i="1"/>
  <c r="K35" i="1"/>
  <c r="L35" i="1"/>
  <c r="M35" i="1" s="1"/>
  <c r="H61" i="1" l="1"/>
  <c r="K97" i="1" l="1"/>
  <c r="M97" i="1" s="1"/>
  <c r="E61" i="1" l="1"/>
  <c r="G65" i="1"/>
  <c r="K65" i="1"/>
  <c r="M65" i="1" s="1"/>
  <c r="K86" i="1" l="1"/>
  <c r="G75" i="1" l="1"/>
  <c r="G76" i="1"/>
  <c r="G78" i="1"/>
  <c r="G79" i="1"/>
  <c r="G74" i="1"/>
  <c r="K74" i="1"/>
  <c r="L74" i="1"/>
  <c r="K75" i="1"/>
  <c r="L75" i="1"/>
  <c r="K76" i="1"/>
  <c r="L76" i="1"/>
  <c r="K77" i="1"/>
  <c r="K78" i="1"/>
  <c r="L78" i="1"/>
  <c r="K79" i="1"/>
  <c r="L79" i="1"/>
  <c r="L73" i="1" l="1"/>
  <c r="K73" i="1"/>
  <c r="M74" i="1"/>
  <c r="M75" i="1"/>
  <c r="M76" i="1"/>
  <c r="M78" i="1"/>
  <c r="M79" i="1"/>
  <c r="L88" i="1" l="1"/>
  <c r="G87" i="1"/>
  <c r="G88" i="1"/>
  <c r="J76" i="1"/>
  <c r="J78" i="1"/>
  <c r="J79" i="1"/>
  <c r="K50" i="1"/>
  <c r="L50" i="1"/>
  <c r="L48" i="1"/>
  <c r="K48" i="1"/>
  <c r="L49" i="1"/>
  <c r="G50" i="1"/>
  <c r="J50" i="1"/>
  <c r="M50" i="1" l="1"/>
  <c r="K49" i="1"/>
  <c r="K34" i="1" l="1"/>
  <c r="J74" i="1" l="1"/>
  <c r="J75" i="1"/>
  <c r="K59" i="1"/>
  <c r="M59" i="1" s="1"/>
  <c r="K60" i="1"/>
  <c r="M60" i="1" s="1"/>
  <c r="K61" i="1"/>
  <c r="M61" i="1" s="1"/>
  <c r="G62" i="1"/>
  <c r="J63" i="1"/>
  <c r="J59" i="1"/>
  <c r="J60" i="1"/>
  <c r="J61" i="1"/>
  <c r="G59" i="1"/>
  <c r="G60" i="1"/>
  <c r="G61" i="1"/>
  <c r="G63" i="1"/>
  <c r="G66" i="1"/>
  <c r="L86" i="1" l="1"/>
  <c r="K63" i="1"/>
  <c r="M63" i="1" s="1"/>
  <c r="J62" i="1" l="1"/>
  <c r="K62" i="1"/>
  <c r="M62" i="1" s="1"/>
  <c r="J48" i="1" l="1"/>
  <c r="G49" i="1" l="1"/>
  <c r="G48" i="1"/>
  <c r="M48" i="1" s="1"/>
  <c r="J49" i="1"/>
  <c r="M49" i="1" s="1"/>
  <c r="G97" i="1" l="1"/>
  <c r="J97" i="1" l="1"/>
  <c r="G86" i="1"/>
  <c r="J86" i="1" l="1"/>
  <c r="M86" i="1"/>
  <c r="K58" i="1"/>
  <c r="M58" i="1" s="1"/>
  <c r="L34" i="1"/>
  <c r="L36" i="1"/>
  <c r="L37" i="1"/>
  <c r="K36" i="1"/>
  <c r="K37" i="1"/>
  <c r="J73" i="1"/>
  <c r="G73" i="1"/>
  <c r="J58" i="1"/>
  <c r="G58" i="1"/>
  <c r="M37" i="1" l="1"/>
  <c r="M34" i="1"/>
  <c r="M36" i="1"/>
  <c r="M73" i="1"/>
  <c r="J36" i="1" l="1"/>
  <c r="J37" i="1"/>
  <c r="I38" i="1"/>
  <c r="I77" i="1" s="1"/>
  <c r="F38" i="1"/>
  <c r="F77" i="1" s="1"/>
  <c r="G77" i="1" s="1"/>
  <c r="E38" i="1"/>
  <c r="J34" i="1"/>
  <c r="L77" i="1" l="1"/>
  <c r="M77" i="1" s="1"/>
  <c r="J77" i="1"/>
  <c r="L87" i="1"/>
  <c r="J38" i="1"/>
  <c r="G38" i="1"/>
  <c r="H38" i="1"/>
  <c r="H66" i="1" s="1"/>
  <c r="J87" i="1" l="1"/>
  <c r="K38" i="1"/>
  <c r="L38" i="1"/>
  <c r="M38" i="1"/>
  <c r="K87" i="1" l="1"/>
  <c r="M87" i="1" s="1"/>
  <c r="K88" i="1"/>
  <c r="M88" i="1" s="1"/>
  <c r="J88" i="1"/>
  <c r="K66" i="1"/>
  <c r="M66" i="1" s="1"/>
  <c r="J66" i="1"/>
</calcChain>
</file>

<file path=xl/sharedStrings.xml><?xml version="1.0" encoding="utf-8"?>
<sst xmlns="http://schemas.openxmlformats.org/spreadsheetml/2006/main" count="229" uniqueCount="130">
  <si>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</si>
  <si>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</si>
  <si>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</si>
  <si>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</si>
  <si>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</si>
  <si>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</si>
  <si>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</si>
  <si>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</si>
  <si>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</si>
  <si>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</si>
  <si>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</si>
  <si>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</si>
  <si>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</si>
  <si>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</si>
  <si>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</si>
  <si>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</si>
  <si>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</si>
  <si>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</si>
  <si>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</si>
  <si>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</si>
  <si>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</si>
  <si>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</si>
  <si>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</si>
  <si>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</si>
  <si>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</si>
  <si>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</si>
  <si>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</si>
  <si>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</si>
  <si>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</si>
  <si>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</si>
  <si>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</si>
  <si>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</si>
  <si>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</si>
  <si>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</si>
  <si>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</si>
  <si>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</si>
  <si>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</si>
  <si>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</si>
  <si>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</si>
  <si>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</si>
  <si>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Управління культури і туризму Ніжинської міської ради</t>
  </si>
  <si>
    <t>Погашення кредиторської заборгованості за минулі періоди</t>
  </si>
  <si>
    <t>од.</t>
  </si>
  <si>
    <t>грн.</t>
  </si>
  <si>
    <t>Штатний розпис</t>
  </si>
  <si>
    <t>ЗАТРАТ</t>
  </si>
  <si>
    <t>-</t>
  </si>
  <si>
    <t>ПРОДУКТУ</t>
  </si>
  <si>
    <t>ЕФЕКТИВНОСТІ</t>
  </si>
  <si>
    <t xml:space="preserve">ЯКОСТІ </t>
  </si>
  <si>
    <t>відс.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</si>
  <si>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</si>
  <si>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</si>
  <si>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</si>
  <si>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</si>
  <si>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</si>
  <si>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</si>
  <si>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Мережа</t>
  </si>
  <si>
    <t>Відхилення спричинене за рахунок:</t>
  </si>
  <si>
    <t>1014060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</si>
  <si>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</si>
  <si>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</si>
  <si>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</si>
  <si>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</si>
  <si>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</si>
  <si>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</si>
  <si>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Кількість установ - усього</t>
  </si>
  <si>
    <t>у тому числі: будинків культури</t>
  </si>
  <si>
    <t>Кількість клубних формувань (творчі колективи, клуби за інтересами)</t>
  </si>
  <si>
    <t>Середнє число окладів (ставок)  - усього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</si>
  <si>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</si>
  <si>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</si>
  <si>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</si>
  <si>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</si>
  <si>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Статистичні звіти</t>
  </si>
  <si>
    <t>Кошторис без кредиторської заборгованості</t>
  </si>
  <si>
    <t>1.1</t>
  </si>
  <si>
    <t>1.2</t>
  </si>
  <si>
    <t>2</t>
  </si>
  <si>
    <t>3</t>
  </si>
  <si>
    <t>3.1</t>
  </si>
  <si>
    <t>4</t>
  </si>
  <si>
    <t>Кількість відвідувачів - усього</t>
  </si>
  <si>
    <t>у тому числі: за реалізованими квитками</t>
  </si>
  <si>
    <t>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</si>
  <si>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</si>
  <si>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</si>
  <si>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у тому числі доходи від реалізації квитків</t>
  </si>
  <si>
    <t>Кількість реалізованих квитків</t>
  </si>
  <si>
    <t>осіб</t>
  </si>
  <si>
    <t>шт.</t>
  </si>
  <si>
    <t>Журнал обліку</t>
  </si>
  <si>
    <t>Кошторис</t>
  </si>
  <si>
    <t>Фінасова звітність</t>
  </si>
  <si>
    <t>Середня вартість одного квитка</t>
  </si>
  <si>
    <t>Середні витрати загального фонду на проведення одного заходу</t>
  </si>
  <si>
    <t>Доходи від реалізації квитків / Кількість реалізованих квитків</t>
  </si>
  <si>
    <t>Кошторис без кредиторської заборгованості/ Кількість відвідувачів -усього</t>
  </si>
  <si>
    <t>Кошторис без кредиторської заборгованості/ Кількість заходів</t>
  </si>
  <si>
    <t>1. Відхилення виникли:</t>
  </si>
  <si>
    <t>Динаміка збільшення відвідувачів у плановому періоді відповідно до фактичного показника попереднього періоду</t>
  </si>
  <si>
    <t>Головний бухгалтер</t>
  </si>
  <si>
    <t>Придбання предметів довгострокового використання</t>
  </si>
  <si>
    <t>по загальному фонду  - за рахунок  економії по транспортним послугам;  
по спеціальному фонду - за рахунок власних надходжень минулих років,  які не передбачаються у початковому кошторисі.</t>
  </si>
  <si>
    <t>Міська програма забезпечення пожежної безпеки Ніжинської міської об’єднаної   територіальної громади на 2020 рік</t>
  </si>
  <si>
    <t>3, 5. Відхилення пояснюється наявністю вакантних посад</t>
  </si>
  <si>
    <t>3.  Відхилення зумовлене використанням коштів минулих періодів.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</si>
  <si>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</si>
  <si>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</si>
  <si>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Середні витрати загального фонду  на одного відвідувача</t>
  </si>
  <si>
    <t>5</t>
  </si>
  <si>
    <t>Кількість предметів довгострокового використання</t>
  </si>
  <si>
    <t>потреба</t>
  </si>
  <si>
    <t>3. Зменшення показника зумовлене меншими касовими видатками в порівнянні із плановими внаслідок економії по транспортним послугам.</t>
  </si>
  <si>
    <t>4. Відхилення виникло через фактично менші витрати в порівнянні із плановими показниками (не придбано трибуни для виступів на сцені)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</si>
  <si>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</si>
  <si>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</si>
  <si>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(Кількість відвідувачів усього відповідного року /фактичний показник попереднього періоду 64900)*100-100</t>
  </si>
  <si>
    <t>В цілому спостерігається відхилення між плановими та фактичними показниками з причин зазначених вище.</t>
  </si>
  <si>
    <t>Тетяна БАССАК</t>
  </si>
  <si>
    <t>Антоніна КУПРІЙ</t>
  </si>
  <si>
    <t>Оксана СУШКО</t>
  </si>
  <si>
    <t xml:space="preserve">2. Відхилення виникло внаслідок залишку плану на кінець звітного періоду </t>
  </si>
  <si>
    <t>Середнє число окладів (ставок) робітників</t>
  </si>
  <si>
    <t>8. Відхилення пояснюється економією по транспортним послугам.</t>
  </si>
  <si>
    <t>6,7. Відхилення пояснюється змінами структурних складових згідно рішення сесії НМР від 22.10.2020 року № 5-81/2020 «Про затвердження структури та штатної чисельності Ніжинського міського Будинку культури Ніжинської міської ради Чернігівської області»</t>
  </si>
  <si>
    <t>5. Відхилення виникло внаслідок непридбання запланованої трибуни для виступів на сцені під час проведення урочистих подій в зв’язку із підвищенням її вартості.</t>
  </si>
  <si>
    <t>Загалом програма виконана повністю, при цьому 
100% виконано в частині забезпечення діяльності будинку культури,
84,4% виконано в частині придбання предметів довгострокового використання (залишок плану на кінець звітного року склав 10810 грн. через здорожчання трибуни для виступів).</t>
  </si>
  <si>
    <r>
      <rPr>
        <b/>
        <sz val="14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rFont val="Times New Roman"/>
        <family val="1"/>
        <charset val="204"/>
      </rPr>
      <t>2020</t>
    </r>
    <r>
      <rPr>
        <b/>
        <sz val="14"/>
        <rFont val="Times New Roman"/>
        <family val="1"/>
        <charset val="204"/>
      </rPr>
      <t xml:space="preserve"> рік</t>
    </r>
  </si>
  <si>
    <r>
      <t xml:space="preserve">5. Мета бюджетної програми    </t>
    </r>
    <r>
      <rPr>
        <b/>
        <u/>
        <sz val="12"/>
        <rFont val="Times New Roman"/>
        <family val="1"/>
        <charset val="204"/>
      </rPr>
      <t>Надання послуг з організації культурного дозвілля населення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</si>
</sst>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1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5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2" sqref="E2"/>
    </sheetView>
  </sheetViews>
  <sheetFormatPr defaultRowHeight="15.75" x14ac:dyDescent="0.25"/>
  <cols>
    <col min="1" max="1" width="32" style="4" customWidth="1"/>
    <col min="3" max="3" width="11.125" customWidth="1"/>
    <col min="4" max="4" width="21.75" customWidth="1"/>
    <col min="8" max="8" width="37.75" customWidth="1"/>
  </cols>
  <sheetData>
    <row r="1" spans="1:9" ht="31.5" x14ac:dyDescent="0.25">
      <c r="A1" s="4" t="s">
        <v>51</v>
      </c>
      <c r="C1" t="s">
        <v>119</v>
      </c>
      <c r="D1" t="s">
        <v>101</v>
      </c>
      <c r="E1" t="s">
        <v>121</v>
      </c>
      <c r="H1" s="4" t="s">
        <v>53</v>
      </c>
      <c r="I1" t="s">
        <v>54</v>
      </c>
    </row>
    <row r="2" spans="1:9" x14ac:dyDescent="0.25">
      <c r="H2" s="4"/>
    </row>
    <row r="3" spans="1:9" ht="47.25" x14ac:dyDescent="0.25">
      <c r="A3" s="4" t="s">
        <v>52</v>
      </c>
      <c r="C3" t="s">
        <v>120</v>
      </c>
      <c r="H3" s="4" t="s">
        <v>55</v>
      </c>
      <c r="I3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abSelected="1" view="pageBreakPreview" topLeftCell="A81" zoomScale="60" zoomScaleNormal="82" workbookViewId="0">
      <selection activeCell="P32" sqref="P32"/>
    </sheetView>
  </sheetViews>
  <sheetFormatPr defaultRowHeight="15.75" x14ac:dyDescent="0.25"/>
  <cols>
    <col min="1" max="1" width="5.875" style="12" customWidth="1"/>
    <col min="2" max="2" width="37.125" style="12" customWidth="1"/>
    <col min="3" max="3" width="9.875" style="12" customWidth="1"/>
    <col min="4" max="4" width="16.125" style="12" customWidth="1"/>
    <col min="5" max="13" width="12.625" style="12" customWidth="1"/>
    <col min="14" max="244" width="9" style="12"/>
    <col min="245" max="245" width="3.875" style="12" customWidth="1"/>
    <col min="246" max="246" width="10.75" style="12" customWidth="1"/>
    <col min="247" max="248" width="9" style="12"/>
    <col min="249" max="257" width="11.375" style="12" customWidth="1"/>
    <col min="258" max="500" width="9" style="12"/>
    <col min="501" max="501" width="3.875" style="12" customWidth="1"/>
    <col min="502" max="502" width="10.75" style="12" customWidth="1"/>
    <col min="503" max="504" width="9" style="12"/>
    <col min="505" max="513" width="11.375" style="12" customWidth="1"/>
    <col min="514" max="756" width="9" style="12"/>
    <col min="757" max="757" width="3.875" style="12" customWidth="1"/>
    <col min="758" max="758" width="10.75" style="12" customWidth="1"/>
    <col min="759" max="760" width="9" style="12"/>
    <col min="761" max="769" width="11.375" style="12" customWidth="1"/>
    <col min="770" max="1012" width="9" style="12"/>
    <col min="1013" max="1013" width="3.875" style="12" customWidth="1"/>
    <col min="1014" max="1014" width="10.75" style="12" customWidth="1"/>
    <col min="1015" max="1016" width="9" style="12"/>
    <col min="1017" max="1025" width="11.375" style="12" customWidth="1"/>
    <col min="1026" max="1268" width="9" style="12"/>
    <col min="1269" max="1269" width="3.875" style="12" customWidth="1"/>
    <col min="1270" max="1270" width="10.75" style="12" customWidth="1"/>
    <col min="1271" max="1272" width="9" style="12"/>
    <col min="1273" max="1281" width="11.375" style="12" customWidth="1"/>
    <col min="1282" max="1524" width="9" style="12"/>
    <col min="1525" max="1525" width="3.875" style="12" customWidth="1"/>
    <col min="1526" max="1526" width="10.75" style="12" customWidth="1"/>
    <col min="1527" max="1528" width="9" style="12"/>
    <col min="1529" max="1537" width="11.375" style="12" customWidth="1"/>
    <col min="1538" max="1780" width="9" style="12"/>
    <col min="1781" max="1781" width="3.875" style="12" customWidth="1"/>
    <col min="1782" max="1782" width="10.75" style="12" customWidth="1"/>
    <col min="1783" max="1784" width="9" style="12"/>
    <col min="1785" max="1793" width="11.375" style="12" customWidth="1"/>
    <col min="1794" max="2036" width="9" style="12"/>
    <col min="2037" max="2037" width="3.875" style="12" customWidth="1"/>
    <col min="2038" max="2038" width="10.75" style="12" customWidth="1"/>
    <col min="2039" max="2040" width="9" style="12"/>
    <col min="2041" max="2049" width="11.375" style="12" customWidth="1"/>
    <col min="2050" max="2292" width="9" style="12"/>
    <col min="2293" max="2293" width="3.875" style="12" customWidth="1"/>
    <col min="2294" max="2294" width="10.75" style="12" customWidth="1"/>
    <col min="2295" max="2296" width="9" style="12"/>
    <col min="2297" max="2305" width="11.375" style="12" customWidth="1"/>
    <col min="2306" max="2548" width="9" style="12"/>
    <col min="2549" max="2549" width="3.875" style="12" customWidth="1"/>
    <col min="2550" max="2550" width="10.75" style="12" customWidth="1"/>
    <col min="2551" max="2552" width="9" style="12"/>
    <col min="2553" max="2561" width="11.375" style="12" customWidth="1"/>
    <col min="2562" max="2804" width="9" style="12"/>
    <col min="2805" max="2805" width="3.875" style="12" customWidth="1"/>
    <col min="2806" max="2806" width="10.75" style="12" customWidth="1"/>
    <col min="2807" max="2808" width="9" style="12"/>
    <col min="2809" max="2817" width="11.375" style="12" customWidth="1"/>
    <col min="2818" max="3060" width="9" style="12"/>
    <col min="3061" max="3061" width="3.875" style="12" customWidth="1"/>
    <col min="3062" max="3062" width="10.75" style="12" customWidth="1"/>
    <col min="3063" max="3064" width="9" style="12"/>
    <col min="3065" max="3073" width="11.375" style="12" customWidth="1"/>
    <col min="3074" max="3316" width="9" style="12"/>
    <col min="3317" max="3317" width="3.875" style="12" customWidth="1"/>
    <col min="3318" max="3318" width="10.75" style="12" customWidth="1"/>
    <col min="3319" max="3320" width="9" style="12"/>
    <col min="3321" max="3329" width="11.375" style="12" customWidth="1"/>
    <col min="3330" max="3572" width="9" style="12"/>
    <col min="3573" max="3573" width="3.875" style="12" customWidth="1"/>
    <col min="3574" max="3574" width="10.75" style="12" customWidth="1"/>
    <col min="3575" max="3576" width="9" style="12"/>
    <col min="3577" max="3585" width="11.375" style="12" customWidth="1"/>
    <col min="3586" max="3828" width="9" style="12"/>
    <col min="3829" max="3829" width="3.875" style="12" customWidth="1"/>
    <col min="3830" max="3830" width="10.75" style="12" customWidth="1"/>
    <col min="3831" max="3832" width="9" style="12"/>
    <col min="3833" max="3841" width="11.375" style="12" customWidth="1"/>
    <col min="3842" max="4084" width="9" style="12"/>
    <col min="4085" max="4085" width="3.875" style="12" customWidth="1"/>
    <col min="4086" max="4086" width="10.75" style="12" customWidth="1"/>
    <col min="4087" max="4088" width="9" style="12"/>
    <col min="4089" max="4097" width="11.375" style="12" customWidth="1"/>
    <col min="4098" max="4340" width="9" style="12"/>
    <col min="4341" max="4341" width="3.875" style="12" customWidth="1"/>
    <col min="4342" max="4342" width="10.75" style="12" customWidth="1"/>
    <col min="4343" max="4344" width="9" style="12"/>
    <col min="4345" max="4353" width="11.375" style="12" customWidth="1"/>
    <col min="4354" max="4596" width="9" style="12"/>
    <col min="4597" max="4597" width="3.875" style="12" customWidth="1"/>
    <col min="4598" max="4598" width="10.75" style="12" customWidth="1"/>
    <col min="4599" max="4600" width="9" style="12"/>
    <col min="4601" max="4609" width="11.375" style="12" customWidth="1"/>
    <col min="4610" max="4852" width="9" style="12"/>
    <col min="4853" max="4853" width="3.875" style="12" customWidth="1"/>
    <col min="4854" max="4854" width="10.75" style="12" customWidth="1"/>
    <col min="4855" max="4856" width="9" style="12"/>
    <col min="4857" max="4865" width="11.375" style="12" customWidth="1"/>
    <col min="4866" max="5108" width="9" style="12"/>
    <col min="5109" max="5109" width="3.875" style="12" customWidth="1"/>
    <col min="5110" max="5110" width="10.75" style="12" customWidth="1"/>
    <col min="5111" max="5112" width="9" style="12"/>
    <col min="5113" max="5121" width="11.375" style="12" customWidth="1"/>
    <col min="5122" max="5364" width="9" style="12"/>
    <col min="5365" max="5365" width="3.875" style="12" customWidth="1"/>
    <col min="5366" max="5366" width="10.75" style="12" customWidth="1"/>
    <col min="5367" max="5368" width="9" style="12"/>
    <col min="5369" max="5377" width="11.375" style="12" customWidth="1"/>
    <col min="5378" max="5620" width="9" style="12"/>
    <col min="5621" max="5621" width="3.875" style="12" customWidth="1"/>
    <col min="5622" max="5622" width="10.75" style="12" customWidth="1"/>
    <col min="5623" max="5624" width="9" style="12"/>
    <col min="5625" max="5633" width="11.375" style="12" customWidth="1"/>
    <col min="5634" max="5876" width="9" style="12"/>
    <col min="5877" max="5877" width="3.875" style="12" customWidth="1"/>
    <col min="5878" max="5878" width="10.75" style="12" customWidth="1"/>
    <col min="5879" max="5880" width="9" style="12"/>
    <col min="5881" max="5889" width="11.375" style="12" customWidth="1"/>
    <col min="5890" max="6132" width="9" style="12"/>
    <col min="6133" max="6133" width="3.875" style="12" customWidth="1"/>
    <col min="6134" max="6134" width="10.75" style="12" customWidth="1"/>
    <col min="6135" max="6136" width="9" style="12"/>
    <col min="6137" max="6145" width="11.375" style="12" customWidth="1"/>
    <col min="6146" max="6388" width="9" style="12"/>
    <col min="6389" max="6389" width="3.875" style="12" customWidth="1"/>
    <col min="6390" max="6390" width="10.75" style="12" customWidth="1"/>
    <col min="6391" max="6392" width="9" style="12"/>
    <col min="6393" max="6401" width="11.375" style="12" customWidth="1"/>
    <col min="6402" max="6644" width="9" style="12"/>
    <col min="6645" max="6645" width="3.875" style="12" customWidth="1"/>
    <col min="6646" max="6646" width="10.75" style="12" customWidth="1"/>
    <col min="6647" max="6648" width="9" style="12"/>
    <col min="6649" max="6657" width="11.375" style="12" customWidth="1"/>
    <col min="6658" max="6900" width="9" style="12"/>
    <col min="6901" max="6901" width="3.875" style="12" customWidth="1"/>
    <col min="6902" max="6902" width="10.75" style="12" customWidth="1"/>
    <col min="6903" max="6904" width="9" style="12"/>
    <col min="6905" max="6913" width="11.375" style="12" customWidth="1"/>
    <col min="6914" max="7156" width="9" style="12"/>
    <col min="7157" max="7157" width="3.875" style="12" customWidth="1"/>
    <col min="7158" max="7158" width="10.75" style="12" customWidth="1"/>
    <col min="7159" max="7160" width="9" style="12"/>
    <col min="7161" max="7169" width="11.375" style="12" customWidth="1"/>
    <col min="7170" max="7412" width="9" style="12"/>
    <col min="7413" max="7413" width="3.875" style="12" customWidth="1"/>
    <col min="7414" max="7414" width="10.75" style="12" customWidth="1"/>
    <col min="7415" max="7416" width="9" style="12"/>
    <col min="7417" max="7425" width="11.375" style="12" customWidth="1"/>
    <col min="7426" max="7668" width="9" style="12"/>
    <col min="7669" max="7669" width="3.875" style="12" customWidth="1"/>
    <col min="7670" max="7670" width="10.75" style="12" customWidth="1"/>
    <col min="7671" max="7672" width="9" style="12"/>
    <col min="7673" max="7681" width="11.375" style="12" customWidth="1"/>
    <col min="7682" max="7924" width="9" style="12"/>
    <col min="7925" max="7925" width="3.875" style="12" customWidth="1"/>
    <col min="7926" max="7926" width="10.75" style="12" customWidth="1"/>
    <col min="7927" max="7928" width="9" style="12"/>
    <col min="7929" max="7937" width="11.375" style="12" customWidth="1"/>
    <col min="7938" max="8180" width="9" style="12"/>
    <col min="8181" max="8181" width="3.875" style="12" customWidth="1"/>
    <col min="8182" max="8182" width="10.75" style="12" customWidth="1"/>
    <col min="8183" max="8184" width="9" style="12"/>
    <col min="8185" max="8193" width="11.375" style="12" customWidth="1"/>
    <col min="8194" max="8436" width="9" style="12"/>
    <col min="8437" max="8437" width="3.875" style="12" customWidth="1"/>
    <col min="8438" max="8438" width="10.75" style="12" customWidth="1"/>
    <col min="8439" max="8440" width="9" style="12"/>
    <col min="8441" max="8449" width="11.375" style="12" customWidth="1"/>
    <col min="8450" max="8692" width="9" style="12"/>
    <col min="8693" max="8693" width="3.875" style="12" customWidth="1"/>
    <col min="8694" max="8694" width="10.75" style="12" customWidth="1"/>
    <col min="8695" max="8696" width="9" style="12"/>
    <col min="8697" max="8705" width="11.375" style="12" customWidth="1"/>
    <col min="8706" max="8948" width="9" style="12"/>
    <col min="8949" max="8949" width="3.875" style="12" customWidth="1"/>
    <col min="8950" max="8950" width="10.75" style="12" customWidth="1"/>
    <col min="8951" max="8952" width="9" style="12"/>
    <col min="8953" max="8961" width="11.375" style="12" customWidth="1"/>
    <col min="8962" max="9204" width="9" style="12"/>
    <col min="9205" max="9205" width="3.875" style="12" customWidth="1"/>
    <col min="9206" max="9206" width="10.75" style="12" customWidth="1"/>
    <col min="9207" max="9208" width="9" style="12"/>
    <col min="9209" max="9217" width="11.375" style="12" customWidth="1"/>
    <col min="9218" max="9460" width="9" style="12"/>
    <col min="9461" max="9461" width="3.875" style="12" customWidth="1"/>
    <col min="9462" max="9462" width="10.75" style="12" customWidth="1"/>
    <col min="9463" max="9464" width="9" style="12"/>
    <col min="9465" max="9473" width="11.375" style="12" customWidth="1"/>
    <col min="9474" max="9716" width="9" style="12"/>
    <col min="9717" max="9717" width="3.875" style="12" customWidth="1"/>
    <col min="9718" max="9718" width="10.75" style="12" customWidth="1"/>
    <col min="9719" max="9720" width="9" style="12"/>
    <col min="9721" max="9729" width="11.375" style="12" customWidth="1"/>
    <col min="9730" max="9972" width="9" style="12"/>
    <col min="9973" max="9973" width="3.875" style="12" customWidth="1"/>
    <col min="9974" max="9974" width="10.75" style="12" customWidth="1"/>
    <col min="9975" max="9976" width="9" style="12"/>
    <col min="9977" max="9985" width="11.375" style="12" customWidth="1"/>
    <col min="9986" max="10228" width="9" style="12"/>
    <col min="10229" max="10229" width="3.875" style="12" customWidth="1"/>
    <col min="10230" max="10230" width="10.75" style="12" customWidth="1"/>
    <col min="10231" max="10232" width="9" style="12"/>
    <col min="10233" max="10241" width="11.375" style="12" customWidth="1"/>
    <col min="10242" max="10484" width="9" style="12"/>
    <col min="10485" max="10485" width="3.875" style="12" customWidth="1"/>
    <col min="10486" max="10486" width="10.75" style="12" customWidth="1"/>
    <col min="10487" max="10488" width="9" style="12"/>
    <col min="10489" max="10497" width="11.375" style="12" customWidth="1"/>
    <col min="10498" max="10740" width="9" style="12"/>
    <col min="10741" max="10741" width="3.875" style="12" customWidth="1"/>
    <col min="10742" max="10742" width="10.75" style="12" customWidth="1"/>
    <col min="10743" max="10744" width="9" style="12"/>
    <col min="10745" max="10753" width="11.375" style="12" customWidth="1"/>
    <col min="10754" max="10996" width="9" style="12"/>
    <col min="10997" max="10997" width="3.875" style="12" customWidth="1"/>
    <col min="10998" max="10998" width="10.75" style="12" customWidth="1"/>
    <col min="10999" max="11000" width="9" style="12"/>
    <col min="11001" max="11009" width="11.375" style="12" customWidth="1"/>
    <col min="11010" max="11252" width="9" style="12"/>
    <col min="11253" max="11253" width="3.875" style="12" customWidth="1"/>
    <col min="11254" max="11254" width="10.75" style="12" customWidth="1"/>
    <col min="11255" max="11256" width="9" style="12"/>
    <col min="11257" max="11265" width="11.375" style="12" customWidth="1"/>
    <col min="11266" max="11508" width="9" style="12"/>
    <col min="11509" max="11509" width="3.875" style="12" customWidth="1"/>
    <col min="11510" max="11510" width="10.75" style="12" customWidth="1"/>
    <col min="11511" max="11512" width="9" style="12"/>
    <col min="11513" max="11521" width="11.375" style="12" customWidth="1"/>
    <col min="11522" max="11764" width="9" style="12"/>
    <col min="11765" max="11765" width="3.875" style="12" customWidth="1"/>
    <col min="11766" max="11766" width="10.75" style="12" customWidth="1"/>
    <col min="11767" max="11768" width="9" style="12"/>
    <col min="11769" max="11777" width="11.375" style="12" customWidth="1"/>
    <col min="11778" max="12020" width="9" style="12"/>
    <col min="12021" max="12021" width="3.875" style="12" customWidth="1"/>
    <col min="12022" max="12022" width="10.75" style="12" customWidth="1"/>
    <col min="12023" max="12024" width="9" style="12"/>
    <col min="12025" max="12033" width="11.375" style="12" customWidth="1"/>
    <col min="12034" max="12276" width="9" style="12"/>
    <col min="12277" max="12277" width="3.875" style="12" customWidth="1"/>
    <col min="12278" max="12278" width="10.75" style="12" customWidth="1"/>
    <col min="12279" max="12280" width="9" style="12"/>
    <col min="12281" max="12289" width="11.375" style="12" customWidth="1"/>
    <col min="12290" max="12532" width="9" style="12"/>
    <col min="12533" max="12533" width="3.875" style="12" customWidth="1"/>
    <col min="12534" max="12534" width="10.75" style="12" customWidth="1"/>
    <col min="12535" max="12536" width="9" style="12"/>
    <col min="12537" max="12545" width="11.375" style="12" customWidth="1"/>
    <col min="12546" max="12788" width="9" style="12"/>
    <col min="12789" max="12789" width="3.875" style="12" customWidth="1"/>
    <col min="12790" max="12790" width="10.75" style="12" customWidth="1"/>
    <col min="12791" max="12792" width="9" style="12"/>
    <col min="12793" max="12801" width="11.375" style="12" customWidth="1"/>
    <col min="12802" max="13044" width="9" style="12"/>
    <col min="13045" max="13045" width="3.875" style="12" customWidth="1"/>
    <col min="13046" max="13046" width="10.75" style="12" customWidth="1"/>
    <col min="13047" max="13048" width="9" style="12"/>
    <col min="13049" max="13057" width="11.375" style="12" customWidth="1"/>
    <col min="13058" max="13300" width="9" style="12"/>
    <col min="13301" max="13301" width="3.875" style="12" customWidth="1"/>
    <col min="13302" max="13302" width="10.75" style="12" customWidth="1"/>
    <col min="13303" max="13304" width="9" style="12"/>
    <col min="13305" max="13313" width="11.375" style="12" customWidth="1"/>
    <col min="13314" max="13556" width="9" style="12"/>
    <col min="13557" max="13557" width="3.875" style="12" customWidth="1"/>
    <col min="13558" max="13558" width="10.75" style="12" customWidth="1"/>
    <col min="13559" max="13560" width="9" style="12"/>
    <col min="13561" max="13569" width="11.375" style="12" customWidth="1"/>
    <col min="13570" max="13812" width="9" style="12"/>
    <col min="13813" max="13813" width="3.875" style="12" customWidth="1"/>
    <col min="13814" max="13814" width="10.75" style="12" customWidth="1"/>
    <col min="13815" max="13816" width="9" style="12"/>
    <col min="13817" max="13825" width="11.375" style="12" customWidth="1"/>
    <col min="13826" max="14068" width="9" style="12"/>
    <col min="14069" max="14069" width="3.875" style="12" customWidth="1"/>
    <col min="14070" max="14070" width="10.75" style="12" customWidth="1"/>
    <col min="14071" max="14072" width="9" style="12"/>
    <col min="14073" max="14081" width="11.375" style="12" customWidth="1"/>
    <col min="14082" max="14324" width="9" style="12"/>
    <col min="14325" max="14325" width="3.875" style="12" customWidth="1"/>
    <col min="14326" max="14326" width="10.75" style="12" customWidth="1"/>
    <col min="14327" max="14328" width="9" style="12"/>
    <col min="14329" max="14337" width="11.375" style="12" customWidth="1"/>
    <col min="14338" max="14580" width="9" style="12"/>
    <col min="14581" max="14581" width="3.875" style="12" customWidth="1"/>
    <col min="14582" max="14582" width="10.75" style="12" customWidth="1"/>
    <col min="14583" max="14584" width="9" style="12"/>
    <col min="14585" max="14593" width="11.375" style="12" customWidth="1"/>
    <col min="14594" max="14836" width="9" style="12"/>
    <col min="14837" max="14837" width="3.875" style="12" customWidth="1"/>
    <col min="14838" max="14838" width="10.75" style="12" customWidth="1"/>
    <col min="14839" max="14840" width="9" style="12"/>
    <col min="14841" max="14849" width="11.375" style="12" customWidth="1"/>
    <col min="14850" max="15092" width="9" style="12"/>
    <col min="15093" max="15093" width="3.875" style="12" customWidth="1"/>
    <col min="15094" max="15094" width="10.75" style="12" customWidth="1"/>
    <col min="15095" max="15096" width="9" style="12"/>
    <col min="15097" max="15105" width="11.375" style="12" customWidth="1"/>
    <col min="15106" max="15348" width="9" style="12"/>
    <col min="15349" max="15349" width="3.875" style="12" customWidth="1"/>
    <col min="15350" max="15350" width="10.75" style="12" customWidth="1"/>
    <col min="15351" max="15352" width="9" style="12"/>
    <col min="15353" max="15361" width="11.375" style="12" customWidth="1"/>
    <col min="15362" max="15604" width="9" style="12"/>
    <col min="15605" max="15605" width="3.875" style="12" customWidth="1"/>
    <col min="15606" max="15606" width="10.75" style="12" customWidth="1"/>
    <col min="15607" max="15608" width="9" style="12"/>
    <col min="15609" max="15617" width="11.375" style="12" customWidth="1"/>
    <col min="15618" max="15860" width="9" style="12"/>
    <col min="15861" max="15861" width="3.875" style="12" customWidth="1"/>
    <col min="15862" max="15862" width="10.75" style="12" customWidth="1"/>
    <col min="15863" max="15864" width="9" style="12"/>
    <col min="15865" max="15873" width="11.375" style="12" customWidth="1"/>
    <col min="15874" max="16116" width="9" style="12"/>
    <col min="16117" max="16117" width="3.875" style="12" customWidth="1"/>
    <col min="16118" max="16118" width="10.75" style="12" customWidth="1"/>
    <col min="16119" max="16120" width="9" style="12"/>
    <col min="16121" max="16129" width="11.375" style="12" customWidth="1"/>
    <col min="16130" max="16384" width="9" style="12"/>
  </cols>
  <sheetData>
    <row r="1" spans="1:13" ht="15.75" customHeight="1" x14ac:dyDescent="0.25">
      <c r="J1" s="74" t="s">
        <v>0</v>
      </c>
      <c r="K1" s="74"/>
      <c r="L1" s="74"/>
      <c r="M1" s="74"/>
    </row>
    <row r="2" spans="1:13" x14ac:dyDescent="0.25">
      <c r="J2" s="74"/>
      <c r="K2" s="74"/>
      <c r="L2" s="74"/>
      <c r="M2" s="74"/>
    </row>
    <row r="3" spans="1:13" x14ac:dyDescent="0.25">
      <c r="J3" s="74"/>
      <c r="K3" s="74"/>
      <c r="L3" s="74"/>
      <c r="M3" s="74"/>
    </row>
    <row r="4" spans="1:13" x14ac:dyDescent="0.25">
      <c r="J4" s="74"/>
      <c r="K4" s="74"/>
      <c r="L4" s="74"/>
      <c r="M4" s="74"/>
    </row>
    <row r="5" spans="1:13" ht="22.5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22.5" x14ac:dyDescent="0.25">
      <c r="A6" s="76" t="s">
        <v>128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77" t="s">
        <v>2</v>
      </c>
      <c r="B8" s="31">
        <v>1000000</v>
      </c>
      <c r="C8" s="29"/>
      <c r="E8" s="67" t="s">
        <v>40</v>
      </c>
      <c r="F8" s="67"/>
      <c r="G8" s="67"/>
      <c r="H8" s="67"/>
      <c r="I8" s="67"/>
      <c r="J8" s="67"/>
      <c r="K8" s="67"/>
      <c r="L8" s="67"/>
      <c r="M8" s="67"/>
    </row>
    <row r="9" spans="1:13" s="34" customFormat="1" ht="15" customHeight="1" x14ac:dyDescent="0.2">
      <c r="A9" s="77"/>
      <c r="B9" s="32" t="s">
        <v>3</v>
      </c>
      <c r="C9" s="33"/>
      <c r="E9" s="78" t="s">
        <v>4</v>
      </c>
      <c r="F9" s="78"/>
      <c r="G9" s="78"/>
      <c r="H9" s="78"/>
      <c r="I9" s="78"/>
      <c r="J9" s="78"/>
      <c r="K9" s="78"/>
      <c r="L9" s="78"/>
      <c r="M9" s="78"/>
    </row>
    <row r="10" spans="1:13" x14ac:dyDescent="0.25">
      <c r="A10" s="77" t="s">
        <v>5</v>
      </c>
      <c r="B10" s="31">
        <v>1010000</v>
      </c>
      <c r="C10" s="29"/>
      <c r="E10" s="67" t="s">
        <v>40</v>
      </c>
      <c r="F10" s="67"/>
      <c r="G10" s="67"/>
      <c r="H10" s="67"/>
      <c r="I10" s="67"/>
      <c r="J10" s="67"/>
      <c r="K10" s="67"/>
      <c r="L10" s="67"/>
      <c r="M10" s="67"/>
    </row>
    <row r="11" spans="1:13" s="34" customFormat="1" ht="15" customHeight="1" x14ac:dyDescent="0.2">
      <c r="A11" s="77"/>
      <c r="B11" s="32" t="s">
        <v>3</v>
      </c>
      <c r="C11" s="33"/>
      <c r="E11" s="64" t="s">
        <v>6</v>
      </c>
      <c r="F11" s="64"/>
      <c r="G11" s="64"/>
      <c r="H11" s="64"/>
      <c r="I11" s="64"/>
      <c r="J11" s="64"/>
      <c r="K11" s="64"/>
      <c r="L11" s="64"/>
      <c r="M11" s="64"/>
    </row>
    <row r="12" spans="1:13" s="37" customFormat="1" ht="43.5" customHeight="1" x14ac:dyDescent="0.3">
      <c r="A12" s="77" t="s">
        <v>7</v>
      </c>
      <c r="B12" s="35" t="s">
        <v>59</v>
      </c>
      <c r="C12" s="36" t="s">
        <v>60</v>
      </c>
      <c r="E12" s="79" t="s">
        <v>61</v>
      </c>
      <c r="F12" s="79"/>
      <c r="G12" s="79"/>
      <c r="H12" s="79"/>
      <c r="I12" s="79"/>
      <c r="J12" s="79"/>
      <c r="K12" s="79"/>
      <c r="L12" s="79"/>
      <c r="M12" s="79"/>
    </row>
    <row r="13" spans="1:13" s="34" customFormat="1" ht="11.25" x14ac:dyDescent="0.2">
      <c r="A13" s="77"/>
      <c r="B13" s="38" t="s">
        <v>8</v>
      </c>
      <c r="C13" s="38" t="s">
        <v>9</v>
      </c>
      <c r="E13" s="78" t="s">
        <v>10</v>
      </c>
      <c r="F13" s="78"/>
      <c r="G13" s="78"/>
      <c r="H13" s="78"/>
      <c r="I13" s="78"/>
      <c r="J13" s="78"/>
      <c r="K13" s="78"/>
      <c r="L13" s="78"/>
      <c r="M13" s="78"/>
    </row>
    <row r="14" spans="1:13" s="39" customFormat="1" ht="30.75" customHeight="1" x14ac:dyDescent="0.25">
      <c r="A14" s="80" t="s">
        <v>11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idden="1" x14ac:dyDescent="0.25"/>
    <row r="16" spans="1:13" x14ac:dyDescent="0.25">
      <c r="A16" s="20" t="s">
        <v>27</v>
      </c>
      <c r="B16" s="54" t="s"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x14ac:dyDescent="0.25">
      <c r="A17" s="20">
        <v>1</v>
      </c>
      <c r="B17" s="81" t="s">
        <v>62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x14ac:dyDescent="0.25">
      <c r="A18" s="20">
        <v>2</v>
      </c>
      <c r="B18" s="84" t="s">
        <v>63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20" spans="1:13" ht="33" customHeight="1" x14ac:dyDescent="0.25">
      <c r="A20" s="68" t="s">
        <v>129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idden="1" x14ac:dyDescent="0.25">
      <c r="A21" s="29"/>
    </row>
    <row r="22" spans="1:13" x14ac:dyDescent="0.25">
      <c r="A22" s="27" t="s">
        <v>13</v>
      </c>
    </row>
    <row r="23" spans="1:13" hidden="1" x14ac:dyDescent="0.25"/>
    <row r="24" spans="1:13" x14ac:dyDescent="0.25">
      <c r="A24" s="20" t="s">
        <v>27</v>
      </c>
      <c r="B24" s="54" t="s"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x14ac:dyDescent="0.25">
      <c r="A25" s="16">
        <v>1</v>
      </c>
      <c r="B25" s="55" t="s">
        <v>64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x14ac:dyDescent="0.25">
      <c r="A26" s="16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8" spans="1:13" x14ac:dyDescent="0.25">
      <c r="A28" s="27" t="s">
        <v>15</v>
      </c>
      <c r="M28" s="29" t="s">
        <v>16</v>
      </c>
    </row>
    <row r="29" spans="1:13" hidden="1" x14ac:dyDescent="0.25"/>
    <row r="30" spans="1:13" hidden="1" x14ac:dyDescent="0.25"/>
    <row r="31" spans="1:13" ht="30" customHeight="1" x14ac:dyDescent="0.25">
      <c r="A31" s="54" t="s">
        <v>27</v>
      </c>
      <c r="B31" s="54" t="s">
        <v>17</v>
      </c>
      <c r="C31" s="54"/>
      <c r="D31" s="54"/>
      <c r="E31" s="54" t="s">
        <v>18</v>
      </c>
      <c r="F31" s="54"/>
      <c r="G31" s="54"/>
      <c r="H31" s="54" t="s">
        <v>19</v>
      </c>
      <c r="I31" s="54"/>
      <c r="J31" s="54"/>
      <c r="K31" s="54" t="s">
        <v>20</v>
      </c>
      <c r="L31" s="54"/>
      <c r="M31" s="54"/>
    </row>
    <row r="32" spans="1:13" ht="33" customHeight="1" x14ac:dyDescent="0.25">
      <c r="A32" s="54"/>
      <c r="B32" s="54"/>
      <c r="C32" s="54"/>
      <c r="D32" s="54"/>
      <c r="E32" s="20" t="s">
        <v>21</v>
      </c>
      <c r="F32" s="20" t="s">
        <v>22</v>
      </c>
      <c r="G32" s="20" t="s">
        <v>23</v>
      </c>
      <c r="H32" s="20" t="s">
        <v>21</v>
      </c>
      <c r="I32" s="20" t="s">
        <v>22</v>
      </c>
      <c r="J32" s="20" t="s">
        <v>23</v>
      </c>
      <c r="K32" s="20" t="s">
        <v>21</v>
      </c>
      <c r="L32" s="20" t="s">
        <v>22</v>
      </c>
      <c r="M32" s="20" t="s">
        <v>23</v>
      </c>
    </row>
    <row r="33" spans="1:13" x14ac:dyDescent="0.25">
      <c r="A33" s="20">
        <v>1</v>
      </c>
      <c r="B33" s="54">
        <v>2</v>
      </c>
      <c r="C33" s="54"/>
      <c r="D33" s="54"/>
      <c r="E33" s="20">
        <v>3</v>
      </c>
      <c r="F33" s="20">
        <v>4</v>
      </c>
      <c r="G33" s="20">
        <v>5</v>
      </c>
      <c r="H33" s="20">
        <v>6</v>
      </c>
      <c r="I33" s="20">
        <v>7</v>
      </c>
      <c r="J33" s="20">
        <v>8</v>
      </c>
      <c r="K33" s="20">
        <v>9</v>
      </c>
      <c r="L33" s="20">
        <v>10</v>
      </c>
      <c r="M33" s="20">
        <v>11</v>
      </c>
    </row>
    <row r="34" spans="1:13" x14ac:dyDescent="0.25">
      <c r="A34" s="40">
        <v>1</v>
      </c>
      <c r="B34" s="55" t="s">
        <v>65</v>
      </c>
      <c r="C34" s="56"/>
      <c r="D34" s="57"/>
      <c r="E34" s="20">
        <v>2508785</v>
      </c>
      <c r="F34" s="20">
        <v>45000</v>
      </c>
      <c r="G34" s="20">
        <f>SUM(E34:F34)</f>
        <v>2553785</v>
      </c>
      <c r="H34" s="20">
        <v>2502099.21</v>
      </c>
      <c r="I34" s="20">
        <f>88210.2+0</f>
        <v>88210.2</v>
      </c>
      <c r="J34" s="20">
        <f>SUM(H34:I34)</f>
        <v>2590309.41</v>
      </c>
      <c r="K34" s="20">
        <f>H34-E34</f>
        <v>-6685.7900000000373</v>
      </c>
      <c r="L34" s="20">
        <f>I34-F34</f>
        <v>43210.2</v>
      </c>
      <c r="M34" s="20">
        <f>SUM(K34:L34)</f>
        <v>36524.40999999996</v>
      </c>
    </row>
    <row r="35" spans="1:13" x14ac:dyDescent="0.25">
      <c r="A35" s="40">
        <v>2</v>
      </c>
      <c r="B35" s="55" t="s">
        <v>102</v>
      </c>
      <c r="C35" s="56"/>
      <c r="D35" s="57"/>
      <c r="E35" s="20"/>
      <c r="F35" s="20">
        <v>69124</v>
      </c>
      <c r="G35" s="20">
        <f>SUM(E35:F35)</f>
        <v>69124</v>
      </c>
      <c r="H35" s="20"/>
      <c r="I35" s="20">
        <v>58314</v>
      </c>
      <c r="J35" s="20">
        <f>SUM(H35:I35)</f>
        <v>58314</v>
      </c>
      <c r="K35" s="20">
        <f>H35-E35</f>
        <v>0</v>
      </c>
      <c r="L35" s="20">
        <f>I35-F35</f>
        <v>-10810</v>
      </c>
      <c r="M35" s="20">
        <f>SUM(K35:L35)</f>
        <v>-10810</v>
      </c>
    </row>
    <row r="36" spans="1:13" hidden="1" x14ac:dyDescent="0.25">
      <c r="A36" s="40"/>
      <c r="B36" s="55" t="s">
        <v>41</v>
      </c>
      <c r="C36" s="56"/>
      <c r="D36" s="57"/>
      <c r="E36" s="20"/>
      <c r="F36" s="20"/>
      <c r="G36" s="20">
        <f t="shared" ref="G36:G37" si="0">SUM(E36:F36)</f>
        <v>0</v>
      </c>
      <c r="H36" s="20"/>
      <c r="I36" s="20"/>
      <c r="J36" s="20">
        <f t="shared" ref="J36:J37" si="1">SUM(H36:I36)</f>
        <v>0</v>
      </c>
      <c r="K36" s="20">
        <f t="shared" ref="K36:L37" si="2">H36-E36</f>
        <v>0</v>
      </c>
      <c r="L36" s="20">
        <f t="shared" si="2"/>
        <v>0</v>
      </c>
      <c r="M36" s="20">
        <f t="shared" ref="M36:M37" si="3">SUM(K36:L36)</f>
        <v>0</v>
      </c>
    </row>
    <row r="37" spans="1:13" ht="32.25" hidden="1" customHeight="1" thickBot="1" x14ac:dyDescent="0.3">
      <c r="A37" s="41">
        <v>3</v>
      </c>
      <c r="B37" s="61"/>
      <c r="C37" s="62"/>
      <c r="D37" s="63"/>
      <c r="E37" s="13"/>
      <c r="F37" s="13"/>
      <c r="G37" s="13">
        <f t="shared" si="0"/>
        <v>0</v>
      </c>
      <c r="H37" s="13"/>
      <c r="I37" s="13"/>
      <c r="J37" s="13">
        <f t="shared" si="1"/>
        <v>0</v>
      </c>
      <c r="K37" s="13">
        <f t="shared" si="2"/>
        <v>0</v>
      </c>
      <c r="L37" s="13">
        <f t="shared" si="2"/>
        <v>0</v>
      </c>
      <c r="M37" s="13">
        <f t="shared" si="3"/>
        <v>0</v>
      </c>
    </row>
    <row r="38" spans="1:13" x14ac:dyDescent="0.25">
      <c r="A38" s="14"/>
      <c r="B38" s="69" t="s">
        <v>24</v>
      </c>
      <c r="C38" s="69"/>
      <c r="D38" s="69"/>
      <c r="E38" s="14">
        <f>SUM(E34:E37)</f>
        <v>2508785</v>
      </c>
      <c r="F38" s="14">
        <f t="shared" ref="F38:G38" si="4">SUM(F34:F37)</f>
        <v>114124</v>
      </c>
      <c r="G38" s="14">
        <f t="shared" si="4"/>
        <v>2622909</v>
      </c>
      <c r="H38" s="14">
        <f>SUM(H34:H37)</f>
        <v>2502099.21</v>
      </c>
      <c r="I38" s="14">
        <f t="shared" ref="I38:M38" si="5">SUM(I34:I37)</f>
        <v>146524.20000000001</v>
      </c>
      <c r="J38" s="14">
        <f t="shared" si="5"/>
        <v>2648623.41</v>
      </c>
      <c r="K38" s="14">
        <f t="shared" si="5"/>
        <v>-6685.7900000000373</v>
      </c>
      <c r="L38" s="14">
        <f t="shared" si="5"/>
        <v>32400.199999999997</v>
      </c>
      <c r="M38" s="14">
        <f t="shared" si="5"/>
        <v>25714.40999999996</v>
      </c>
    </row>
    <row r="39" spans="1:13" ht="32.25" customHeight="1" x14ac:dyDescent="0.25">
      <c r="A39" s="70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x14ac:dyDescent="0.25">
      <c r="A40" s="42"/>
      <c r="B40" s="42" t="s">
        <v>99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41.25" customHeight="1" x14ac:dyDescent="0.25">
      <c r="A41" s="42"/>
      <c r="B41" s="59" t="s">
        <v>103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x14ac:dyDescent="0.25">
      <c r="A43" s="68" t="s">
        <v>26</v>
      </c>
      <c r="B43" s="68"/>
      <c r="C43" s="68"/>
      <c r="D43" s="68"/>
      <c r="E43" s="68"/>
      <c r="F43" s="68"/>
      <c r="G43" s="68"/>
      <c r="H43" s="68"/>
      <c r="I43" s="68"/>
      <c r="J43" s="29"/>
      <c r="K43" s="29"/>
      <c r="L43" s="29"/>
      <c r="M43" s="29" t="s">
        <v>16</v>
      </c>
    </row>
    <row r="44" spans="1:13" hidden="1" x14ac:dyDescent="0.25"/>
    <row r="45" spans="1:13" ht="31.5" customHeight="1" x14ac:dyDescent="0.25">
      <c r="A45" s="54" t="s">
        <v>27</v>
      </c>
      <c r="B45" s="54" t="s">
        <v>28</v>
      </c>
      <c r="C45" s="54"/>
      <c r="D45" s="54"/>
      <c r="E45" s="54" t="s">
        <v>18</v>
      </c>
      <c r="F45" s="54"/>
      <c r="G45" s="54"/>
      <c r="H45" s="54" t="s">
        <v>19</v>
      </c>
      <c r="I45" s="54"/>
      <c r="J45" s="54"/>
      <c r="K45" s="54" t="s">
        <v>20</v>
      </c>
      <c r="L45" s="54"/>
      <c r="M45" s="54"/>
    </row>
    <row r="46" spans="1:13" ht="33.75" customHeight="1" x14ac:dyDescent="0.25">
      <c r="A46" s="54"/>
      <c r="B46" s="54"/>
      <c r="C46" s="54"/>
      <c r="D46" s="54"/>
      <c r="E46" s="20" t="s">
        <v>21</v>
      </c>
      <c r="F46" s="20" t="s">
        <v>22</v>
      </c>
      <c r="G46" s="20" t="s">
        <v>23</v>
      </c>
      <c r="H46" s="20" t="s">
        <v>21</v>
      </c>
      <c r="I46" s="20" t="s">
        <v>22</v>
      </c>
      <c r="J46" s="20" t="s">
        <v>23</v>
      </c>
      <c r="K46" s="20" t="s">
        <v>21</v>
      </c>
      <c r="L46" s="20" t="s">
        <v>22</v>
      </c>
      <c r="M46" s="20" t="s">
        <v>23</v>
      </c>
    </row>
    <row r="47" spans="1:13" x14ac:dyDescent="0.25">
      <c r="A47" s="20">
        <v>1</v>
      </c>
      <c r="B47" s="54">
        <v>2</v>
      </c>
      <c r="C47" s="54"/>
      <c r="D47" s="54"/>
      <c r="E47" s="20">
        <v>3</v>
      </c>
      <c r="F47" s="20">
        <v>4</v>
      </c>
      <c r="G47" s="20">
        <v>5</v>
      </c>
      <c r="H47" s="20">
        <v>6</v>
      </c>
      <c r="I47" s="20">
        <v>7</v>
      </c>
      <c r="J47" s="20">
        <v>8</v>
      </c>
      <c r="K47" s="20">
        <v>9</v>
      </c>
      <c r="L47" s="20">
        <v>10</v>
      </c>
      <c r="M47" s="20">
        <v>11</v>
      </c>
    </row>
    <row r="48" spans="1:13" ht="36.75" customHeight="1" x14ac:dyDescent="0.25">
      <c r="A48" s="16">
        <v>1</v>
      </c>
      <c r="B48" s="55" t="s">
        <v>104</v>
      </c>
      <c r="C48" s="56"/>
      <c r="D48" s="57"/>
      <c r="E48" s="20">
        <v>210000</v>
      </c>
      <c r="F48" s="20"/>
      <c r="G48" s="20">
        <f t="shared" ref="G48:G49" si="6">SUM(E48:F48)</f>
        <v>210000</v>
      </c>
      <c r="H48" s="20">
        <v>210000</v>
      </c>
      <c r="I48" s="20"/>
      <c r="J48" s="20">
        <f t="shared" ref="J48:J49" si="7">SUM(H48:I48)</f>
        <v>210000</v>
      </c>
      <c r="K48" s="20">
        <f t="shared" ref="K48:M50" si="8">H48-E48</f>
        <v>0</v>
      </c>
      <c r="L48" s="20">
        <f t="shared" si="8"/>
        <v>0</v>
      </c>
      <c r="M48" s="20">
        <f t="shared" si="8"/>
        <v>0</v>
      </c>
    </row>
    <row r="49" spans="1:13" hidden="1" x14ac:dyDescent="0.25">
      <c r="A49" s="16">
        <v>2</v>
      </c>
      <c r="B49" s="55"/>
      <c r="C49" s="56"/>
      <c r="D49" s="57"/>
      <c r="E49" s="20"/>
      <c r="F49" s="20"/>
      <c r="G49" s="20">
        <f t="shared" si="6"/>
        <v>0</v>
      </c>
      <c r="H49" s="20"/>
      <c r="I49" s="20"/>
      <c r="J49" s="20">
        <f t="shared" si="7"/>
        <v>0</v>
      </c>
      <c r="K49" s="20">
        <f t="shared" si="8"/>
        <v>0</v>
      </c>
      <c r="L49" s="20">
        <f t="shared" si="8"/>
        <v>0</v>
      </c>
      <c r="M49" s="20">
        <f t="shared" si="8"/>
        <v>0</v>
      </c>
    </row>
    <row r="50" spans="1:13" hidden="1" x14ac:dyDescent="0.25">
      <c r="A50" s="16"/>
      <c r="B50" s="55"/>
      <c r="C50" s="56"/>
      <c r="D50" s="57"/>
      <c r="E50" s="20"/>
      <c r="F50" s="20"/>
      <c r="G50" s="20">
        <f t="shared" ref="G50" si="9">SUM(E50:F50)</f>
        <v>0</v>
      </c>
      <c r="H50" s="20"/>
      <c r="I50" s="20"/>
      <c r="J50" s="20">
        <f t="shared" ref="J50" si="10">SUM(H50:I50)</f>
        <v>0</v>
      </c>
      <c r="K50" s="20">
        <f t="shared" si="8"/>
        <v>0</v>
      </c>
      <c r="L50" s="20">
        <f t="shared" si="8"/>
        <v>0</v>
      </c>
      <c r="M50" s="20">
        <f t="shared" si="8"/>
        <v>0</v>
      </c>
    </row>
    <row r="52" spans="1:13" x14ac:dyDescent="0.25">
      <c r="A52" s="27" t="s">
        <v>29</v>
      </c>
    </row>
    <row r="53" spans="1:13" hidden="1" x14ac:dyDescent="0.25"/>
    <row r="54" spans="1:13" ht="29.25" customHeight="1" x14ac:dyDescent="0.25">
      <c r="A54" s="54" t="s">
        <v>27</v>
      </c>
      <c r="B54" s="54" t="s">
        <v>30</v>
      </c>
      <c r="C54" s="54" t="s">
        <v>31</v>
      </c>
      <c r="D54" s="54" t="s">
        <v>32</v>
      </c>
      <c r="E54" s="54" t="s">
        <v>18</v>
      </c>
      <c r="F54" s="54"/>
      <c r="G54" s="54"/>
      <c r="H54" s="54" t="s">
        <v>33</v>
      </c>
      <c r="I54" s="54"/>
      <c r="J54" s="54"/>
      <c r="K54" s="54" t="s">
        <v>20</v>
      </c>
      <c r="L54" s="54"/>
      <c r="M54" s="54"/>
    </row>
    <row r="55" spans="1:13" ht="30.75" customHeight="1" x14ac:dyDescent="0.25">
      <c r="A55" s="54"/>
      <c r="B55" s="54"/>
      <c r="C55" s="54"/>
      <c r="D55" s="54"/>
      <c r="E55" s="20" t="s">
        <v>21</v>
      </c>
      <c r="F55" s="20" t="s">
        <v>22</v>
      </c>
      <c r="G55" s="20" t="s">
        <v>23</v>
      </c>
      <c r="H55" s="20" t="s">
        <v>21</v>
      </c>
      <c r="I55" s="20" t="s">
        <v>22</v>
      </c>
      <c r="J55" s="20" t="s">
        <v>23</v>
      </c>
      <c r="K55" s="20" t="s">
        <v>21</v>
      </c>
      <c r="L55" s="20" t="s">
        <v>22</v>
      </c>
      <c r="M55" s="20" t="s">
        <v>23</v>
      </c>
    </row>
    <row r="56" spans="1:13" x14ac:dyDescent="0.25">
      <c r="A56" s="20">
        <v>1</v>
      </c>
      <c r="B56" s="20">
        <v>2</v>
      </c>
      <c r="C56" s="20">
        <v>3</v>
      </c>
      <c r="D56" s="20">
        <v>4</v>
      </c>
      <c r="E56" s="20">
        <v>5</v>
      </c>
      <c r="F56" s="20">
        <v>6</v>
      </c>
      <c r="G56" s="20">
        <v>7</v>
      </c>
      <c r="H56" s="20">
        <v>8</v>
      </c>
      <c r="I56" s="20">
        <v>9</v>
      </c>
      <c r="J56" s="20">
        <v>10</v>
      </c>
      <c r="K56" s="20">
        <v>11</v>
      </c>
      <c r="L56" s="20">
        <v>12</v>
      </c>
      <c r="M56" s="20">
        <v>13</v>
      </c>
    </row>
    <row r="57" spans="1:13" x14ac:dyDescent="0.25">
      <c r="A57" s="20">
        <v>1</v>
      </c>
      <c r="B57" s="43" t="s">
        <v>45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x14ac:dyDescent="0.25">
      <c r="A58" s="40">
        <v>1</v>
      </c>
      <c r="B58" s="2" t="s">
        <v>66</v>
      </c>
      <c r="C58" s="3" t="s">
        <v>42</v>
      </c>
      <c r="D58" s="5" t="s">
        <v>57</v>
      </c>
      <c r="E58" s="20">
        <v>1</v>
      </c>
      <c r="F58" s="20" t="s">
        <v>46</v>
      </c>
      <c r="G58" s="17">
        <f>SUM(E58:F58)</f>
        <v>1</v>
      </c>
      <c r="H58" s="20">
        <v>1</v>
      </c>
      <c r="I58" s="20" t="s">
        <v>46</v>
      </c>
      <c r="J58" s="17">
        <f>SUM(H58:I58)</f>
        <v>1</v>
      </c>
      <c r="K58" s="20">
        <f>H58-E58</f>
        <v>0</v>
      </c>
      <c r="L58" s="20" t="s">
        <v>46</v>
      </c>
      <c r="M58" s="17">
        <f>SUM(K58:L58)</f>
        <v>0</v>
      </c>
    </row>
    <row r="59" spans="1:13" x14ac:dyDescent="0.25">
      <c r="A59" s="40">
        <v>1.1000000000000001</v>
      </c>
      <c r="B59" s="2" t="s">
        <v>67</v>
      </c>
      <c r="C59" s="3" t="s">
        <v>42</v>
      </c>
      <c r="D59" s="5" t="s">
        <v>57</v>
      </c>
      <c r="E59" s="20">
        <v>1</v>
      </c>
      <c r="F59" s="20" t="s">
        <v>46</v>
      </c>
      <c r="G59" s="17">
        <f t="shared" ref="G59:G66" si="11">SUM(E59:F59)</f>
        <v>1</v>
      </c>
      <c r="H59" s="20">
        <v>1</v>
      </c>
      <c r="I59" s="20" t="s">
        <v>46</v>
      </c>
      <c r="J59" s="17">
        <f t="shared" ref="J59:J66" si="12">SUM(H59:I59)</f>
        <v>1</v>
      </c>
      <c r="K59" s="20">
        <f t="shared" ref="K59:K65" si="13">H59-E59</f>
        <v>0</v>
      </c>
      <c r="L59" s="20" t="s">
        <v>46</v>
      </c>
      <c r="M59" s="17">
        <f t="shared" ref="M59:M66" si="14">SUM(K59:L59)</f>
        <v>0</v>
      </c>
    </row>
    <row r="60" spans="1:13" ht="31.5" x14ac:dyDescent="0.25">
      <c r="A60" s="40">
        <v>2</v>
      </c>
      <c r="B60" s="2" t="s">
        <v>68</v>
      </c>
      <c r="C60" s="3" t="s">
        <v>42</v>
      </c>
      <c r="D60" s="5" t="s">
        <v>74</v>
      </c>
      <c r="E60" s="20">
        <v>21</v>
      </c>
      <c r="F60" s="20" t="s">
        <v>46</v>
      </c>
      <c r="G60" s="17">
        <f t="shared" si="11"/>
        <v>21</v>
      </c>
      <c r="H60" s="20">
        <v>21</v>
      </c>
      <c r="I60" s="20" t="s">
        <v>46</v>
      </c>
      <c r="J60" s="17">
        <f t="shared" si="12"/>
        <v>21</v>
      </c>
      <c r="K60" s="20">
        <f t="shared" si="13"/>
        <v>0</v>
      </c>
      <c r="L60" s="20" t="s">
        <v>46</v>
      </c>
      <c r="M60" s="17">
        <f t="shared" si="14"/>
        <v>0</v>
      </c>
    </row>
    <row r="61" spans="1:13" x14ac:dyDescent="0.25">
      <c r="A61" s="40">
        <v>3</v>
      </c>
      <c r="B61" s="2" t="s">
        <v>69</v>
      </c>
      <c r="C61" s="3" t="s">
        <v>42</v>
      </c>
      <c r="D61" s="5" t="s">
        <v>44</v>
      </c>
      <c r="E61" s="20">
        <f>SUM(E62:E65)</f>
        <v>25</v>
      </c>
      <c r="F61" s="20" t="s">
        <v>46</v>
      </c>
      <c r="G61" s="17">
        <f t="shared" si="11"/>
        <v>25</v>
      </c>
      <c r="H61" s="20">
        <f>SUM(H62:H65)</f>
        <v>23.5</v>
      </c>
      <c r="I61" s="20" t="s">
        <v>46</v>
      </c>
      <c r="J61" s="17">
        <f t="shared" si="12"/>
        <v>23.5</v>
      </c>
      <c r="K61" s="20">
        <f t="shared" si="13"/>
        <v>-1.5</v>
      </c>
      <c r="L61" s="20" t="s">
        <v>46</v>
      </c>
      <c r="M61" s="17">
        <f t="shared" si="14"/>
        <v>-1.5</v>
      </c>
    </row>
    <row r="62" spans="1:13" ht="31.5" x14ac:dyDescent="0.25">
      <c r="A62" s="40">
        <v>4</v>
      </c>
      <c r="B62" s="2" t="s">
        <v>70</v>
      </c>
      <c r="C62" s="3" t="s">
        <v>42</v>
      </c>
      <c r="D62" s="5" t="s">
        <v>44</v>
      </c>
      <c r="E62" s="20">
        <v>1</v>
      </c>
      <c r="F62" s="20" t="s">
        <v>46</v>
      </c>
      <c r="G62" s="17">
        <f t="shared" si="11"/>
        <v>1</v>
      </c>
      <c r="H62" s="20">
        <v>1</v>
      </c>
      <c r="I62" s="20" t="s">
        <v>46</v>
      </c>
      <c r="J62" s="17">
        <f t="shared" si="12"/>
        <v>1</v>
      </c>
      <c r="K62" s="20">
        <f t="shared" si="13"/>
        <v>0</v>
      </c>
      <c r="L62" s="20" t="s">
        <v>46</v>
      </c>
      <c r="M62" s="17">
        <f t="shared" si="14"/>
        <v>0</v>
      </c>
    </row>
    <row r="63" spans="1:13" ht="31.5" x14ac:dyDescent="0.25">
      <c r="A63" s="40">
        <v>5</v>
      </c>
      <c r="B63" s="2" t="s">
        <v>71</v>
      </c>
      <c r="C63" s="3" t="s">
        <v>42</v>
      </c>
      <c r="D63" s="5" t="s">
        <v>44</v>
      </c>
      <c r="E63" s="20">
        <v>20</v>
      </c>
      <c r="F63" s="20" t="s">
        <v>46</v>
      </c>
      <c r="G63" s="17">
        <f t="shared" si="11"/>
        <v>20</v>
      </c>
      <c r="H63" s="20">
        <v>18.5</v>
      </c>
      <c r="I63" s="20" t="s">
        <v>46</v>
      </c>
      <c r="J63" s="17">
        <f t="shared" si="12"/>
        <v>18.5</v>
      </c>
      <c r="K63" s="20">
        <f t="shared" si="13"/>
        <v>-1.5</v>
      </c>
      <c r="L63" s="20" t="s">
        <v>46</v>
      </c>
      <c r="M63" s="17">
        <f t="shared" si="14"/>
        <v>-1.5</v>
      </c>
    </row>
    <row r="64" spans="1:13" ht="31.5" x14ac:dyDescent="0.25">
      <c r="A64" s="40">
        <v>6</v>
      </c>
      <c r="B64" s="2" t="s">
        <v>123</v>
      </c>
      <c r="C64" s="3" t="s">
        <v>42</v>
      </c>
      <c r="D64" s="5" t="s">
        <v>44</v>
      </c>
      <c r="E64" s="20">
        <v>0</v>
      </c>
      <c r="F64" s="20" t="s">
        <v>46</v>
      </c>
      <c r="G64" s="17">
        <f t="shared" si="11"/>
        <v>0</v>
      </c>
      <c r="H64" s="20">
        <v>2</v>
      </c>
      <c r="I64" s="20"/>
      <c r="J64" s="17">
        <f t="shared" si="12"/>
        <v>2</v>
      </c>
      <c r="K64" s="20">
        <f t="shared" si="13"/>
        <v>2</v>
      </c>
      <c r="L64" s="20"/>
      <c r="M64" s="17">
        <f t="shared" si="14"/>
        <v>2</v>
      </c>
    </row>
    <row r="65" spans="1:13" ht="31.5" x14ac:dyDescent="0.25">
      <c r="A65" s="40">
        <v>7</v>
      </c>
      <c r="B65" s="2" t="s">
        <v>72</v>
      </c>
      <c r="C65" s="3" t="s">
        <v>42</v>
      </c>
      <c r="D65" s="5" t="s">
        <v>44</v>
      </c>
      <c r="E65" s="20">
        <v>4</v>
      </c>
      <c r="F65" s="20" t="s">
        <v>46</v>
      </c>
      <c r="G65" s="17">
        <f t="shared" si="11"/>
        <v>4</v>
      </c>
      <c r="H65" s="20">
        <v>2</v>
      </c>
      <c r="I65" s="20" t="s">
        <v>46</v>
      </c>
      <c r="J65" s="17">
        <f t="shared" si="12"/>
        <v>2</v>
      </c>
      <c r="K65" s="20">
        <f t="shared" si="13"/>
        <v>-2</v>
      </c>
      <c r="L65" s="20" t="s">
        <v>46</v>
      </c>
      <c r="M65" s="17">
        <f t="shared" si="14"/>
        <v>-2</v>
      </c>
    </row>
    <row r="66" spans="1:13" s="46" customFormat="1" ht="63" x14ac:dyDescent="0.25">
      <c r="A66" s="44">
        <v>8</v>
      </c>
      <c r="B66" s="2" t="s">
        <v>73</v>
      </c>
      <c r="C66" s="3" t="s">
        <v>43</v>
      </c>
      <c r="D66" s="1" t="s">
        <v>75</v>
      </c>
      <c r="E66" s="9">
        <f>E34</f>
        <v>2508785</v>
      </c>
      <c r="F66" s="20" t="s">
        <v>46</v>
      </c>
      <c r="G66" s="45">
        <f t="shared" si="11"/>
        <v>2508785</v>
      </c>
      <c r="H66" s="9">
        <f>H38</f>
        <v>2502099.21</v>
      </c>
      <c r="I66" s="20" t="s">
        <v>46</v>
      </c>
      <c r="J66" s="45">
        <f t="shared" si="12"/>
        <v>2502099.21</v>
      </c>
      <c r="K66" s="9">
        <f>H66-E66</f>
        <v>-6685.7900000000373</v>
      </c>
      <c r="L66" s="20" t="s">
        <v>46</v>
      </c>
      <c r="M66" s="45">
        <f t="shared" si="14"/>
        <v>-6685.7900000000373</v>
      </c>
    </row>
    <row r="67" spans="1:13" x14ac:dyDescent="0.25">
      <c r="A67" s="54" t="s">
        <v>34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x14ac:dyDescent="0.25">
      <c r="A68" s="47"/>
      <c r="B68" s="56" t="s">
        <v>105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</row>
    <row r="69" spans="1:13" ht="30.75" customHeight="1" x14ac:dyDescent="0.25">
      <c r="A69" s="47"/>
      <c r="B69" s="56" t="s">
        <v>125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</row>
    <row r="70" spans="1:13" x14ac:dyDescent="0.25">
      <c r="A70" s="48"/>
      <c r="B70" s="56" t="s">
        <v>124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3" ht="16.5" thickBot="1" x14ac:dyDescent="0.3">
      <c r="A71" s="49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3"/>
    </row>
    <row r="72" spans="1:13" x14ac:dyDescent="0.25">
      <c r="A72" s="14">
        <v>2</v>
      </c>
      <c r="B72" s="15" t="s">
        <v>47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25">
      <c r="A73" s="8">
        <v>1</v>
      </c>
      <c r="B73" s="2" t="s">
        <v>82</v>
      </c>
      <c r="C73" s="3" t="s">
        <v>89</v>
      </c>
      <c r="D73" s="1" t="s">
        <v>74</v>
      </c>
      <c r="E73" s="9">
        <f>SUM(E74:E75)</f>
        <v>15800</v>
      </c>
      <c r="F73" s="3"/>
      <c r="G73" s="45">
        <f>SUM(E73:F73)</f>
        <v>15800</v>
      </c>
      <c r="H73" s="9">
        <f>SUM(H74:H75)</f>
        <v>15800</v>
      </c>
      <c r="I73" s="9"/>
      <c r="J73" s="45">
        <f t="shared" ref="J73:J79" si="15">SUM(H73:I73)</f>
        <v>15800</v>
      </c>
      <c r="K73" s="9">
        <f>H73-E73</f>
        <v>0</v>
      </c>
      <c r="L73" s="9">
        <f>I73-F73</f>
        <v>0</v>
      </c>
      <c r="M73" s="45">
        <f t="shared" ref="M73" si="16">SUM(K73:L73)</f>
        <v>0</v>
      </c>
    </row>
    <row r="74" spans="1:13" x14ac:dyDescent="0.25">
      <c r="A74" s="8" t="s">
        <v>76</v>
      </c>
      <c r="B74" s="2" t="s">
        <v>83</v>
      </c>
      <c r="C74" s="3" t="s">
        <v>89</v>
      </c>
      <c r="D74" s="1" t="s">
        <v>91</v>
      </c>
      <c r="E74" s="9">
        <v>184</v>
      </c>
      <c r="F74" s="3"/>
      <c r="G74" s="45">
        <f>SUM(E74:F74)</f>
        <v>184</v>
      </c>
      <c r="H74" s="9">
        <v>184</v>
      </c>
      <c r="I74" s="9"/>
      <c r="J74" s="45">
        <f t="shared" si="15"/>
        <v>184</v>
      </c>
      <c r="K74" s="9">
        <f t="shared" ref="K74:K79" si="17">H74-E74</f>
        <v>0</v>
      </c>
      <c r="L74" s="9">
        <f t="shared" ref="L74:L79" si="18">I74-F74</f>
        <v>0</v>
      </c>
      <c r="M74" s="45">
        <f t="shared" ref="M74:M79" si="19">SUM(K74:L74)</f>
        <v>0</v>
      </c>
    </row>
    <row r="75" spans="1:13" x14ac:dyDescent="0.25">
      <c r="A75" s="8" t="s">
        <v>77</v>
      </c>
      <c r="B75" s="2" t="s">
        <v>84</v>
      </c>
      <c r="C75" s="3" t="s">
        <v>89</v>
      </c>
      <c r="D75" s="1" t="s">
        <v>91</v>
      </c>
      <c r="E75" s="9">
        <v>15616</v>
      </c>
      <c r="F75" s="3"/>
      <c r="G75" s="45">
        <f t="shared" ref="G75:G80" si="20">SUM(E75:F75)</f>
        <v>15616</v>
      </c>
      <c r="H75" s="9">
        <v>15616</v>
      </c>
      <c r="I75" s="9"/>
      <c r="J75" s="45">
        <f t="shared" si="15"/>
        <v>15616</v>
      </c>
      <c r="K75" s="9">
        <f t="shared" si="17"/>
        <v>0</v>
      </c>
      <c r="L75" s="9">
        <f t="shared" si="18"/>
        <v>0</v>
      </c>
      <c r="M75" s="45">
        <f t="shared" si="19"/>
        <v>0</v>
      </c>
    </row>
    <row r="76" spans="1:13" ht="47.25" x14ac:dyDescent="0.25">
      <c r="A76" s="8" t="s">
        <v>78</v>
      </c>
      <c r="B76" s="2" t="s">
        <v>85</v>
      </c>
      <c r="C76" s="3" t="s">
        <v>42</v>
      </c>
      <c r="D76" s="1" t="s">
        <v>91</v>
      </c>
      <c r="E76" s="9">
        <v>154</v>
      </c>
      <c r="F76" s="3"/>
      <c r="G76" s="45">
        <f t="shared" si="20"/>
        <v>154</v>
      </c>
      <c r="H76" s="9">
        <v>154</v>
      </c>
      <c r="I76" s="9"/>
      <c r="J76" s="45">
        <f t="shared" si="15"/>
        <v>154</v>
      </c>
      <c r="K76" s="9">
        <f t="shared" si="17"/>
        <v>0</v>
      </c>
      <c r="L76" s="9">
        <f t="shared" si="18"/>
        <v>0</v>
      </c>
      <c r="M76" s="45">
        <f t="shared" si="19"/>
        <v>0</v>
      </c>
    </row>
    <row r="77" spans="1:13" x14ac:dyDescent="0.25">
      <c r="A77" s="8" t="s">
        <v>79</v>
      </c>
      <c r="B77" s="2" t="s">
        <v>86</v>
      </c>
      <c r="C77" s="3" t="s">
        <v>43</v>
      </c>
      <c r="D77" s="1" t="s">
        <v>92</v>
      </c>
      <c r="E77" s="9"/>
      <c r="F77" s="3">
        <f>F38</f>
        <v>114124</v>
      </c>
      <c r="G77" s="45">
        <f t="shared" si="20"/>
        <v>114124</v>
      </c>
      <c r="H77" s="9"/>
      <c r="I77" s="3">
        <f>ROUND(I38,0)</f>
        <v>146524</v>
      </c>
      <c r="J77" s="45">
        <f t="shared" si="15"/>
        <v>146524</v>
      </c>
      <c r="K77" s="9">
        <f t="shared" si="17"/>
        <v>0</v>
      </c>
      <c r="L77" s="9">
        <f t="shared" si="18"/>
        <v>32400</v>
      </c>
      <c r="M77" s="45">
        <f t="shared" si="19"/>
        <v>32400</v>
      </c>
    </row>
    <row r="78" spans="1:13" x14ac:dyDescent="0.25">
      <c r="A78" s="8" t="s">
        <v>80</v>
      </c>
      <c r="B78" s="2" t="s">
        <v>87</v>
      </c>
      <c r="C78" s="3" t="s">
        <v>43</v>
      </c>
      <c r="D78" s="1" t="s">
        <v>92</v>
      </c>
      <c r="E78" s="9"/>
      <c r="F78" s="3">
        <v>3680</v>
      </c>
      <c r="G78" s="45">
        <f t="shared" si="20"/>
        <v>3680</v>
      </c>
      <c r="H78" s="9"/>
      <c r="I78" s="9">
        <v>3680</v>
      </c>
      <c r="J78" s="45">
        <f t="shared" si="15"/>
        <v>3680</v>
      </c>
      <c r="K78" s="9">
        <f t="shared" si="17"/>
        <v>0</v>
      </c>
      <c r="L78" s="9">
        <f t="shared" si="18"/>
        <v>0</v>
      </c>
      <c r="M78" s="45">
        <f t="shared" si="19"/>
        <v>0</v>
      </c>
    </row>
    <row r="79" spans="1:13" x14ac:dyDescent="0.25">
      <c r="A79" s="8" t="s">
        <v>81</v>
      </c>
      <c r="B79" s="2" t="s">
        <v>88</v>
      </c>
      <c r="C79" s="3" t="s">
        <v>90</v>
      </c>
      <c r="D79" s="1" t="s">
        <v>93</v>
      </c>
      <c r="E79" s="9"/>
      <c r="F79" s="3">
        <f>E74</f>
        <v>184</v>
      </c>
      <c r="G79" s="45">
        <f t="shared" si="20"/>
        <v>184</v>
      </c>
      <c r="H79" s="9"/>
      <c r="I79" s="9">
        <f>H74</f>
        <v>184</v>
      </c>
      <c r="J79" s="45">
        <f t="shared" si="15"/>
        <v>184</v>
      </c>
      <c r="K79" s="9">
        <f t="shared" si="17"/>
        <v>0</v>
      </c>
      <c r="L79" s="9">
        <f t="shared" si="18"/>
        <v>0</v>
      </c>
      <c r="M79" s="45">
        <f t="shared" si="19"/>
        <v>0</v>
      </c>
    </row>
    <row r="80" spans="1:13" ht="31.5" x14ac:dyDescent="0.25">
      <c r="A80" s="8" t="s">
        <v>110</v>
      </c>
      <c r="B80" s="2" t="s">
        <v>111</v>
      </c>
      <c r="C80" s="3" t="s">
        <v>42</v>
      </c>
      <c r="D80" s="1" t="s">
        <v>112</v>
      </c>
      <c r="E80" s="9"/>
      <c r="F80" s="3">
        <v>5</v>
      </c>
      <c r="G80" s="45">
        <f t="shared" si="20"/>
        <v>5</v>
      </c>
      <c r="H80" s="9"/>
      <c r="I80" s="9">
        <v>4</v>
      </c>
      <c r="J80" s="45">
        <f t="shared" ref="J80" si="21">SUM(H80:I80)</f>
        <v>4</v>
      </c>
      <c r="K80" s="9">
        <f t="shared" ref="K80" si="22">H80-E80</f>
        <v>0</v>
      </c>
      <c r="L80" s="9">
        <f t="shared" ref="L80" si="23">I80-F80</f>
        <v>-1</v>
      </c>
      <c r="M80" s="45">
        <f t="shared" ref="M80" si="24">SUM(K80:L80)</f>
        <v>-1</v>
      </c>
    </row>
    <row r="81" spans="1:13" x14ac:dyDescent="0.25">
      <c r="A81" s="54" t="s">
        <v>34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x14ac:dyDescent="0.25">
      <c r="A82" s="20"/>
      <c r="B82" s="55" t="s">
        <v>106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</row>
    <row r="83" spans="1:13" x14ac:dyDescent="0.25">
      <c r="A83" s="20"/>
      <c r="B83" s="58" t="s">
        <v>126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ht="16.5" thickBot="1" x14ac:dyDescent="0.3">
      <c r="A84" s="13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</row>
    <row r="85" spans="1:13" x14ac:dyDescent="0.25">
      <c r="A85" s="14">
        <v>3</v>
      </c>
      <c r="B85" s="15" t="s">
        <v>48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63.75" x14ac:dyDescent="0.25">
      <c r="A86" s="16">
        <v>1</v>
      </c>
      <c r="B86" s="2" t="s">
        <v>94</v>
      </c>
      <c r="C86" s="3" t="s">
        <v>43</v>
      </c>
      <c r="D86" s="1" t="s">
        <v>96</v>
      </c>
      <c r="E86" s="20"/>
      <c r="F86" s="20">
        <f>ROUND(F78/F79,0)</f>
        <v>20</v>
      </c>
      <c r="G86" s="17">
        <f t="shared" ref="G86:G89" si="25">SUM(E86:F86)</f>
        <v>20</v>
      </c>
      <c r="H86" s="20"/>
      <c r="I86" s="20">
        <f>ROUND(I78/I79,0)</f>
        <v>20</v>
      </c>
      <c r="J86" s="17">
        <f t="shared" ref="J86:J88" si="26">SUM(H86:I86)</f>
        <v>20</v>
      </c>
      <c r="K86" s="20">
        <f>H86-E86</f>
        <v>0</v>
      </c>
      <c r="L86" s="20">
        <f>I86-F86</f>
        <v>0</v>
      </c>
      <c r="M86" s="17">
        <f t="shared" ref="M86:M88" si="27">SUM(K86:L86)</f>
        <v>0</v>
      </c>
    </row>
    <row r="87" spans="1:13" ht="76.5" x14ac:dyDescent="0.25">
      <c r="A87" s="16">
        <v>2</v>
      </c>
      <c r="B87" s="2" t="s">
        <v>109</v>
      </c>
      <c r="C87" s="3" t="s">
        <v>43</v>
      </c>
      <c r="D87" s="1" t="s">
        <v>97</v>
      </c>
      <c r="E87" s="20">
        <f>ROUND(E34/E73,2)</f>
        <v>158.78</v>
      </c>
      <c r="F87" s="20"/>
      <c r="G87" s="17">
        <f t="shared" si="25"/>
        <v>158.78</v>
      </c>
      <c r="H87" s="18">
        <f>H34/H73</f>
        <v>158.3607094936709</v>
      </c>
      <c r="I87" s="20"/>
      <c r="J87" s="19">
        <f>SUM(H87:I87)</f>
        <v>158.3607094936709</v>
      </c>
      <c r="K87" s="18">
        <f t="shared" ref="K87:K88" si="28">H87-E87</f>
        <v>-0.41929050632910503</v>
      </c>
      <c r="L87" s="18">
        <f t="shared" ref="L87:L88" si="29">I87-F87</f>
        <v>0</v>
      </c>
      <c r="M87" s="19">
        <f t="shared" si="27"/>
        <v>-0.41929050632910503</v>
      </c>
    </row>
    <row r="88" spans="1:13" ht="51" x14ac:dyDescent="0.25">
      <c r="A88" s="16">
        <v>3</v>
      </c>
      <c r="B88" s="2" t="s">
        <v>95</v>
      </c>
      <c r="C88" s="3" t="s">
        <v>43</v>
      </c>
      <c r="D88" s="1" t="s">
        <v>98</v>
      </c>
      <c r="E88" s="20">
        <f>ROUND(E34/E76,2)</f>
        <v>16290.81</v>
      </c>
      <c r="F88" s="20"/>
      <c r="G88" s="17">
        <f t="shared" si="25"/>
        <v>16290.81</v>
      </c>
      <c r="H88" s="18">
        <f>H34/H76</f>
        <v>16247.397467532468</v>
      </c>
      <c r="I88" s="18"/>
      <c r="J88" s="19">
        <f t="shared" si="26"/>
        <v>16247.397467532468</v>
      </c>
      <c r="K88" s="18">
        <f t="shared" si="28"/>
        <v>-43.412532467531491</v>
      </c>
      <c r="L88" s="18">
        <f t="shared" si="29"/>
        <v>0</v>
      </c>
      <c r="M88" s="19">
        <f t="shared" si="27"/>
        <v>-43.412532467531491</v>
      </c>
    </row>
    <row r="89" spans="1:13" ht="76.5" x14ac:dyDescent="0.25">
      <c r="A89" s="16">
        <v>4</v>
      </c>
      <c r="B89" s="2" t="s">
        <v>107</v>
      </c>
      <c r="C89" s="3" t="s">
        <v>43</v>
      </c>
      <c r="D89" s="1" t="s">
        <v>108</v>
      </c>
      <c r="E89" s="20"/>
      <c r="F89" s="20">
        <f>ROUND(F35/F80,2)</f>
        <v>13824.8</v>
      </c>
      <c r="G89" s="17">
        <f t="shared" si="25"/>
        <v>13824.8</v>
      </c>
      <c r="H89" s="20"/>
      <c r="I89" s="20">
        <f>ROUND(I35/I80,0)</f>
        <v>14579</v>
      </c>
      <c r="J89" s="17">
        <f t="shared" ref="J89" si="30">SUM(H89:I89)</f>
        <v>14579</v>
      </c>
      <c r="K89" s="20">
        <f t="shared" ref="K89" si="31">H89-E89</f>
        <v>0</v>
      </c>
      <c r="L89" s="20">
        <f t="shared" ref="L89" si="32">I89-F89</f>
        <v>754.20000000000073</v>
      </c>
      <c r="M89" s="17">
        <f t="shared" ref="M89" si="33">SUM(K89:L89)</f>
        <v>754.20000000000073</v>
      </c>
    </row>
    <row r="90" spans="1:13" x14ac:dyDescent="0.25">
      <c r="A90" s="54" t="s">
        <v>34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3" x14ac:dyDescent="0.25">
      <c r="A91" s="20"/>
      <c r="B91" s="55" t="s">
        <v>58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</row>
    <row r="92" spans="1:13" x14ac:dyDescent="0.25">
      <c r="A92" s="20"/>
      <c r="B92" s="55" t="s">
        <v>122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</row>
    <row r="93" spans="1:13" x14ac:dyDescent="0.25">
      <c r="A93" s="21"/>
      <c r="B93" s="55" t="s">
        <v>113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</row>
    <row r="94" spans="1:13" x14ac:dyDescent="0.25">
      <c r="A94" s="21"/>
      <c r="B94" s="55" t="s">
        <v>114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7"/>
    </row>
    <row r="95" spans="1:13" ht="16.5" thickBot="1" x14ac:dyDescent="0.3">
      <c r="A95" s="13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3"/>
    </row>
    <row r="96" spans="1:13" x14ac:dyDescent="0.25">
      <c r="A96" s="14">
        <v>4</v>
      </c>
      <c r="B96" s="15" t="s">
        <v>49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89.25" x14ac:dyDescent="0.25">
      <c r="A97" s="16">
        <v>1</v>
      </c>
      <c r="B97" s="2" t="s">
        <v>100</v>
      </c>
      <c r="C97" s="3" t="s">
        <v>50</v>
      </c>
      <c r="D97" s="1" t="s">
        <v>117</v>
      </c>
      <c r="E97" s="5">
        <f>ROUND(E73/64900*100-100,2)</f>
        <v>-75.650000000000006</v>
      </c>
      <c r="F97" s="20" t="s">
        <v>46</v>
      </c>
      <c r="G97" s="17">
        <f t="shared" ref="G97:G98" si="34">SUM(E97:F97)</f>
        <v>-75.650000000000006</v>
      </c>
      <c r="H97" s="5">
        <f>ROUND(H73/64900*100-100,2)</f>
        <v>-75.650000000000006</v>
      </c>
      <c r="I97" s="20" t="s">
        <v>46</v>
      </c>
      <c r="J97" s="17">
        <f t="shared" ref="J97" si="35">SUM(H97:I97)</f>
        <v>-75.650000000000006</v>
      </c>
      <c r="K97" s="20">
        <f t="shared" ref="K97" si="36">H97-E97</f>
        <v>0</v>
      </c>
      <c r="L97" s="20" t="s">
        <v>46</v>
      </c>
      <c r="M97" s="17">
        <f t="shared" ref="M97" si="37">SUM(K97:L97)</f>
        <v>0</v>
      </c>
    </row>
    <row r="98" spans="1:13" ht="76.5" x14ac:dyDescent="0.25">
      <c r="A98" s="16">
        <v>2</v>
      </c>
      <c r="B98" s="2" t="s">
        <v>115</v>
      </c>
      <c r="C98" s="20" t="s">
        <v>50</v>
      </c>
      <c r="D98" s="25" t="s">
        <v>116</v>
      </c>
      <c r="E98" s="5"/>
      <c r="F98" s="20">
        <f>ROUND($I$35/$F$35*100,2)</f>
        <v>84.36</v>
      </c>
      <c r="G98" s="17">
        <f t="shared" si="34"/>
        <v>84.36</v>
      </c>
      <c r="H98" s="20"/>
      <c r="I98" s="20">
        <f>ROUND($I$35/$F$35*100,2)</f>
        <v>84.36</v>
      </c>
      <c r="J98" s="17">
        <f t="shared" ref="J98" si="38">SUM(H98:I98)</f>
        <v>84.36</v>
      </c>
      <c r="K98" s="20">
        <f t="shared" ref="K98" si="39">H98-E98</f>
        <v>0</v>
      </c>
      <c r="L98" s="20" t="s">
        <v>46</v>
      </c>
      <c r="M98" s="17">
        <f t="shared" ref="M98" si="40">SUM(K98:L98)</f>
        <v>0</v>
      </c>
    </row>
    <row r="99" spans="1:13" x14ac:dyDescent="0.25">
      <c r="A99" s="54" t="s">
        <v>34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hidden="1" x14ac:dyDescent="0.25">
      <c r="A100" s="20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/>
    </row>
    <row r="101" spans="1:13" x14ac:dyDescent="0.25">
      <c r="A101" s="20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</row>
    <row r="102" spans="1:13" x14ac:dyDescent="0.25">
      <c r="A102" s="54" t="s">
        <v>35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ht="35.25" customHeight="1" x14ac:dyDescent="0.25">
      <c r="A103" s="20"/>
      <c r="B103" s="58" t="s">
        <v>118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hidden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6" spans="1:13" ht="19.5" customHeight="1" x14ac:dyDescent="0.25">
      <c r="A106" s="27" t="s">
        <v>36</v>
      </c>
      <c r="B106" s="27"/>
      <c r="C106" s="27"/>
      <c r="D106" s="27"/>
    </row>
    <row r="107" spans="1:13" s="28" customFormat="1" ht="48.75" customHeight="1" x14ac:dyDescent="0.25">
      <c r="A107" s="29"/>
      <c r="B107" s="68" t="s">
        <v>127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1:13" x14ac:dyDescent="0.25">
      <c r="A108" s="66" t="s">
        <v>37</v>
      </c>
      <c r="B108" s="66"/>
      <c r="C108" s="66"/>
      <c r="D108" s="66"/>
    </row>
    <row r="109" spans="1:13" ht="19.5" customHeight="1" x14ac:dyDescent="0.25">
      <c r="A109" s="50" t="s">
        <v>38</v>
      </c>
      <c r="B109" s="50"/>
      <c r="C109" s="50"/>
      <c r="D109" s="50"/>
    </row>
    <row r="110" spans="1:13" ht="15.75" hidden="1" customHeight="1" x14ac:dyDescent="0.3">
      <c r="A110" s="65"/>
      <c r="B110" s="65"/>
      <c r="C110" s="65"/>
      <c r="D110" s="65"/>
      <c r="E110" s="65"/>
    </row>
    <row r="111" spans="1:13" ht="18.75" x14ac:dyDescent="0.3">
      <c r="A111" s="65" t="s">
        <v>51</v>
      </c>
      <c r="B111" s="65"/>
      <c r="C111" s="65"/>
      <c r="D111" s="65"/>
      <c r="E111" s="65"/>
      <c r="G111" s="67"/>
      <c r="H111" s="67"/>
      <c r="J111" s="60" t="s">
        <v>119</v>
      </c>
      <c r="K111" s="60"/>
      <c r="L111" s="60"/>
      <c r="M111" s="60"/>
    </row>
    <row r="112" spans="1:13" ht="18.75" x14ac:dyDescent="0.3">
      <c r="A112" s="11"/>
      <c r="B112" s="11"/>
      <c r="C112" s="11"/>
      <c r="D112" s="11"/>
      <c r="E112" s="11"/>
      <c r="G112" s="51"/>
      <c r="H112" s="51"/>
      <c r="J112" s="64" t="s">
        <v>39</v>
      </c>
      <c r="K112" s="64"/>
      <c r="L112" s="64"/>
      <c r="M112" s="64"/>
    </row>
    <row r="113" spans="1:13" ht="15.75" customHeight="1" x14ac:dyDescent="0.25">
      <c r="A113" s="52"/>
      <c r="B113" s="52"/>
      <c r="C113" s="52"/>
      <c r="D113" s="52"/>
      <c r="E113" s="52"/>
      <c r="J113" s="64"/>
      <c r="K113" s="64"/>
      <c r="L113" s="64"/>
      <c r="M113" s="64"/>
    </row>
    <row r="114" spans="1:13" s="10" customFormat="1" ht="18.75" x14ac:dyDescent="0.3">
      <c r="A114" s="65" t="s">
        <v>101</v>
      </c>
      <c r="B114" s="65"/>
      <c r="C114" s="65"/>
      <c r="D114" s="65"/>
      <c r="E114" s="65"/>
      <c r="G114" s="60"/>
      <c r="H114" s="60"/>
      <c r="J114" s="60" t="s">
        <v>121</v>
      </c>
      <c r="K114" s="60"/>
      <c r="L114" s="60"/>
      <c r="M114" s="60"/>
    </row>
    <row r="115" spans="1:13" ht="15.75" customHeight="1" x14ac:dyDescent="0.3">
      <c r="A115" s="53"/>
      <c r="B115" s="53"/>
      <c r="C115" s="53"/>
      <c r="D115" s="53"/>
      <c r="E115" s="53"/>
      <c r="J115" s="64" t="s">
        <v>39</v>
      </c>
      <c r="K115" s="64"/>
      <c r="L115" s="64"/>
      <c r="M115" s="64"/>
    </row>
  </sheetData>
  <mergeCells count="82">
    <mergeCell ref="B25:M25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18:M18"/>
    <mergeCell ref="B24:M24"/>
    <mergeCell ref="A20:M20"/>
    <mergeCell ref="J1:M4"/>
    <mergeCell ref="A5:M5"/>
    <mergeCell ref="A6:M6"/>
    <mergeCell ref="A8:A9"/>
    <mergeCell ref="E8:M8"/>
    <mergeCell ref="E9:M9"/>
    <mergeCell ref="B26:M26"/>
    <mergeCell ref="B36:D36"/>
    <mergeCell ref="B37:D37"/>
    <mergeCell ref="A31:A32"/>
    <mergeCell ref="B31:D32"/>
    <mergeCell ref="E31:G31"/>
    <mergeCell ref="H31:J31"/>
    <mergeCell ref="K31:M31"/>
    <mergeCell ref="B33:D33"/>
    <mergeCell ref="B34:D34"/>
    <mergeCell ref="B35:D35"/>
    <mergeCell ref="B38:D38"/>
    <mergeCell ref="A39:M39"/>
    <mergeCell ref="A111:E111"/>
    <mergeCell ref="B70:M70"/>
    <mergeCell ref="B71:M71"/>
    <mergeCell ref="A45:A46"/>
    <mergeCell ref="B45:D46"/>
    <mergeCell ref="E45:G45"/>
    <mergeCell ref="H45:J45"/>
    <mergeCell ref="K45:M45"/>
    <mergeCell ref="A43:I43"/>
    <mergeCell ref="B41:M41"/>
    <mergeCell ref="B94:M94"/>
    <mergeCell ref="B91:M91"/>
    <mergeCell ref="B93:M93"/>
    <mergeCell ref="B92:M92"/>
    <mergeCell ref="J115:M115"/>
    <mergeCell ref="A114:E114"/>
    <mergeCell ref="A99:M99"/>
    <mergeCell ref="A102:M102"/>
    <mergeCell ref="A108:D108"/>
    <mergeCell ref="G111:H111"/>
    <mergeCell ref="J111:M111"/>
    <mergeCell ref="B100:M100"/>
    <mergeCell ref="B101:M101"/>
    <mergeCell ref="B103:M103"/>
    <mergeCell ref="B107:M107"/>
    <mergeCell ref="A110:E110"/>
    <mergeCell ref="J112:M112"/>
    <mergeCell ref="B49:D49"/>
    <mergeCell ref="B42:M42"/>
    <mergeCell ref="G114:H114"/>
    <mergeCell ref="J114:M114"/>
    <mergeCell ref="B68:M68"/>
    <mergeCell ref="B95:M95"/>
    <mergeCell ref="B69:M69"/>
    <mergeCell ref="B50:D50"/>
    <mergeCell ref="J113:M113"/>
    <mergeCell ref="A90:M90"/>
    <mergeCell ref="B47:D47"/>
    <mergeCell ref="B48:D48"/>
    <mergeCell ref="A54:A55"/>
    <mergeCell ref="B54:B55"/>
    <mergeCell ref="C54:C55"/>
    <mergeCell ref="D54:D55"/>
    <mergeCell ref="B82:M82"/>
    <mergeCell ref="B83:M83"/>
    <mergeCell ref="E54:G54"/>
    <mergeCell ref="H54:J54"/>
    <mergeCell ref="K54:M54"/>
    <mergeCell ref="A67:M67"/>
    <mergeCell ref="A81:M81"/>
  </mergeCells>
  <conditionalFormatting sqref="B97:B98">
    <cfRule type="cellIs" dxfId="10" priority="15" stopIfTrue="1" operator="equal">
      <formula>#REF!</formula>
    </cfRule>
  </conditionalFormatting>
  <conditionalFormatting sqref="B58:B60 B63:B64">
    <cfRule type="cellIs" dxfId="9" priority="8" stopIfTrue="1" operator="equal">
      <formula>$G57</formula>
    </cfRule>
  </conditionalFormatting>
  <conditionalFormatting sqref="B62">
    <cfRule type="cellIs" dxfId="8" priority="9" stopIfTrue="1" operator="equal">
      <formula>$G60</formula>
    </cfRule>
  </conditionalFormatting>
  <conditionalFormatting sqref="B61">
    <cfRule type="cellIs" dxfId="7" priority="7" stopIfTrue="1" operator="equal">
      <formula>$G59</formula>
    </cfRule>
  </conditionalFormatting>
  <conditionalFormatting sqref="B65:B66">
    <cfRule type="cellIs" dxfId="6" priority="10" stopIfTrue="1" operator="equal">
      <formula>#REF!</formula>
    </cfRule>
  </conditionalFormatting>
  <conditionalFormatting sqref="A73:A77 A79:A80">
    <cfRule type="cellIs" dxfId="5" priority="6" stopIfTrue="1" operator="equal">
      <formula>0</formula>
    </cfRule>
  </conditionalFormatting>
  <conditionalFormatting sqref="A78">
    <cfRule type="cellIs" dxfId="4" priority="5" stopIfTrue="1" operator="equal">
      <formula>0</formula>
    </cfRule>
  </conditionalFormatting>
  <conditionalFormatting sqref="B73:B77">
    <cfRule type="cellIs" dxfId="3" priority="3" stopIfTrue="1" operator="equal">
      <formula>$G72</formula>
    </cfRule>
  </conditionalFormatting>
  <conditionalFormatting sqref="B79:B80">
    <cfRule type="cellIs" dxfId="2" priority="4" stopIfTrue="1" operator="equal">
      <formula>$G77</formula>
    </cfRule>
  </conditionalFormatting>
  <conditionalFormatting sqref="B78">
    <cfRule type="cellIs" dxfId="1" priority="2" stopIfTrue="1" operator="equal">
      <formula>$G76</formula>
    </cfRule>
  </conditionalFormatting>
  <conditionalFormatting sqref="B86:B89">
    <cfRule type="cellIs" dxfId="0" priority="1" stopIfTrue="1" operator="equal">
      <formula>$G85</formula>
    </cfRule>
  </conditionalFormatting>
  <pageMargins left="0.31496062992125984" right="0.31496062992125984" top="1.1811023622047243" bottom="0.3543307086614173" header="0.31496062992125984" footer="0.31496062992125984"/>
  <pageSetup paperSize="9" scale="71" fitToHeight="0" orientation="landscape" r:id="rId1"/>
  <rowBreaks count="3" manualBreakCount="3">
    <brk id="41" max="16383" man="1"/>
    <brk id="71" max="16383" man="1"/>
    <brk id="95" max="16383" man="1"/>
  </rowBreaks>
  <ignoredErrors>
    <ignoredError sqref="E38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A110:A112</xm:sqref>
        </x14:dataValidation>
        <x14:dataValidation type="list" allowBlank="1" showInputMessage="1" showErrorMessage="1">
          <x14:formula1>
            <xm:f>дані!$C:$C</xm:f>
          </x14:formula1>
          <xm:sqref>J111:M111</xm:sqref>
        </x14:dataValidation>
        <x14:dataValidation type="list" allowBlank="1" showInputMessage="1" showErrorMessage="1">
          <x14:formula1>
            <xm:f>дані!$D:$D</xm:f>
          </x14:formula1>
          <xm:sqref>A114:A115 B115:E115</xm:sqref>
        </x14:dataValidation>
        <x14:dataValidation type="list" allowBlank="1" showInputMessage="1" showErrorMessage="1">
          <x14:formula1>
            <xm:f>дані!$E:$E</xm:f>
          </x14:formula1>
          <xm:sqref>J114:M114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Z11"/>
  <sheetViews>
    <sheetView workbookViewId="0">
      <selection activeCell="E7" sqref="E7:E9"/>
    </sheetView>
  </sheetViews>
  <sheetFormatPr defaultRowHeight="15.75" x14ac:dyDescent="0.25"/>
  <sheetData>
    <row r="4" spans="5:26" ht="15.75" customHeight="1" x14ac:dyDescent="0.25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5:26" ht="15.75" customHeight="1" x14ac:dyDescent="0.25"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5:26" ht="15.75" customHeight="1" x14ac:dyDescent="0.25"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5:26" ht="15.75" customHeight="1" x14ac:dyDescent="0.25">
      <c r="F7" s="6"/>
      <c r="G7" s="6"/>
      <c r="H7" s="6"/>
      <c r="I7" s="6"/>
      <c r="J7" s="6"/>
      <c r="K7" s="6"/>
      <c r="L7" s="6"/>
      <c r="M7" s="6"/>
      <c r="N7" s="7"/>
      <c r="O7" s="6"/>
      <c r="P7" s="6"/>
      <c r="Q7" s="7"/>
      <c r="R7" s="6"/>
      <c r="S7" s="6"/>
      <c r="T7" s="6"/>
      <c r="U7" s="6"/>
      <c r="V7" s="6"/>
      <c r="W7" s="6"/>
      <c r="X7" s="7"/>
    </row>
    <row r="8" spans="5:26" ht="15.75" customHeight="1" x14ac:dyDescent="0.25">
      <c r="F8" s="6"/>
      <c r="G8" s="6"/>
      <c r="H8" s="6"/>
      <c r="I8" s="6"/>
      <c r="J8" s="6"/>
      <c r="K8" s="6"/>
      <c r="L8" s="6"/>
      <c r="M8" s="6"/>
      <c r="N8" s="7"/>
      <c r="O8" s="6"/>
      <c r="P8" s="6"/>
      <c r="Q8" s="7"/>
      <c r="R8" s="6"/>
      <c r="S8" s="6"/>
      <c r="T8" s="6"/>
      <c r="U8" s="6"/>
      <c r="V8" s="6"/>
      <c r="W8" s="6"/>
      <c r="X8" s="7"/>
    </row>
    <row r="9" spans="5:26" ht="15.75" customHeight="1" x14ac:dyDescent="0.25"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7"/>
      <c r="R9" s="6"/>
      <c r="S9" s="6"/>
      <c r="T9" s="6"/>
      <c r="U9" s="6"/>
      <c r="V9" s="6"/>
      <c r="W9" s="6"/>
      <c r="X9" s="7"/>
    </row>
    <row r="10" spans="5:26" ht="15.75" customHeight="1" x14ac:dyDescent="0.25"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7"/>
    </row>
    <row r="11" spans="5:26" ht="15.75" customHeight="1" x14ac:dyDescent="0.25">
      <c r="E11" s="6"/>
      <c r="F11" s="6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ekonomist</cp:lastModifiedBy>
  <cp:lastPrinted>2021-02-02T13:28:50Z</cp:lastPrinted>
  <dcterms:created xsi:type="dcterms:W3CDTF">2020-01-15T10:20:23Z</dcterms:created>
  <dcterms:modified xsi:type="dcterms:W3CDTF">2021-02-02T13:28:53Z</dcterms:modified>
</cp:coreProperties>
</file>