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540" yWindow="105" windowWidth="11115" windowHeight="5565" activeTab="1"/>
  </bookViews>
  <sheets>
    <sheet name="дані" sheetId="2" r:id="rId1"/>
    <sheet name="Лист1" sheetId="1" r:id="rId2"/>
    <sheet name="Лист3" sheetId="3" r:id="rId3"/>
  </sheets>
  <calcPr calcId="144525"/>
</workbook>
</file>

<file path=xl/calcChain.xml><?xml version="1.0" encoding="utf-8"?>
<calcChain xmlns="http://schemas.openxmlformats.org/spreadsheetml/2006/main">
  <c r="I92" i="1" l="1"/>
  <c r="I76" i="1"/>
  <c r="I75" i="1"/>
  <c r="I102" i="1" l="1"/>
  <c r="H103" i="1" l="1"/>
  <c r="E103" i="1"/>
  <c r="I104" i="1" l="1"/>
  <c r="J104" i="1" s="1"/>
  <c r="G104" i="1"/>
  <c r="F102" i="1"/>
  <c r="L104" i="1" l="1"/>
  <c r="M104" i="1" s="1"/>
  <c r="I93" i="1" l="1"/>
  <c r="J93" i="1" s="1"/>
  <c r="F93" i="1"/>
  <c r="K93" i="1"/>
  <c r="G94" i="1"/>
  <c r="G93" i="1"/>
  <c r="F92" i="1"/>
  <c r="E90" i="1"/>
  <c r="K81" i="1"/>
  <c r="M81" i="1" s="1"/>
  <c r="L81" i="1"/>
  <c r="J81" i="1"/>
  <c r="G81" i="1"/>
  <c r="L93" i="1" l="1"/>
  <c r="M93" i="1" s="1"/>
  <c r="I34" i="1"/>
  <c r="K35" i="1"/>
  <c r="L35" i="1"/>
  <c r="J35" i="1"/>
  <c r="G35" i="1"/>
  <c r="M35" i="1" l="1"/>
  <c r="H59" i="1"/>
  <c r="H90" i="1" s="1"/>
  <c r="L102" i="1"/>
  <c r="M102" i="1" s="1"/>
  <c r="K105" i="1" l="1"/>
  <c r="K106" i="1"/>
  <c r="K79" i="1" l="1"/>
  <c r="K80" i="1"/>
  <c r="K90" i="1"/>
  <c r="G72" i="1" l="1"/>
  <c r="G73" i="1"/>
  <c r="G74" i="1"/>
  <c r="G75" i="1"/>
  <c r="G76" i="1"/>
  <c r="G77" i="1"/>
  <c r="G78" i="1"/>
  <c r="G79" i="1"/>
  <c r="G80" i="1"/>
  <c r="G71" i="1"/>
  <c r="K71" i="1"/>
  <c r="L71" i="1"/>
  <c r="K72" i="1"/>
  <c r="L72" i="1"/>
  <c r="K73" i="1"/>
  <c r="L73" i="1"/>
  <c r="K74" i="1"/>
  <c r="L74" i="1"/>
  <c r="K75" i="1"/>
  <c r="L75" i="1"/>
  <c r="K76" i="1"/>
  <c r="L76" i="1"/>
  <c r="K77" i="1"/>
  <c r="L77" i="1"/>
  <c r="K78" i="1"/>
  <c r="L78" i="1"/>
  <c r="L79" i="1"/>
  <c r="L80" i="1"/>
  <c r="K82" i="1"/>
  <c r="L82" i="1"/>
  <c r="K83" i="1"/>
  <c r="L83" i="1"/>
  <c r="L70" i="1" l="1"/>
  <c r="K70" i="1"/>
  <c r="M71" i="1"/>
  <c r="M72" i="1"/>
  <c r="M73" i="1"/>
  <c r="M74" i="1"/>
  <c r="M75" i="1"/>
  <c r="M76" i="1"/>
  <c r="M77" i="1"/>
  <c r="M78" i="1"/>
  <c r="M79" i="1"/>
  <c r="M80" i="1"/>
  <c r="M82" i="1"/>
  <c r="M83" i="1"/>
  <c r="M105" i="1" l="1"/>
  <c r="J105" i="1"/>
  <c r="G105" i="1"/>
  <c r="K92" i="1"/>
  <c r="L92" i="1"/>
  <c r="J92" i="1"/>
  <c r="G92" i="1"/>
  <c r="J73" i="1"/>
  <c r="J74" i="1"/>
  <c r="J75" i="1"/>
  <c r="J76" i="1"/>
  <c r="J77" i="1"/>
  <c r="J78" i="1"/>
  <c r="J79" i="1"/>
  <c r="J80" i="1"/>
  <c r="J82" i="1"/>
  <c r="J83" i="1"/>
  <c r="G82" i="1"/>
  <c r="G83" i="1"/>
  <c r="K50" i="1"/>
  <c r="L50" i="1"/>
  <c r="L48" i="1"/>
  <c r="K48" i="1"/>
  <c r="L49" i="1"/>
  <c r="H64" i="1"/>
  <c r="G50" i="1"/>
  <c r="J50" i="1"/>
  <c r="M50" i="1" s="1"/>
  <c r="H94" i="1" l="1"/>
  <c r="K64" i="1"/>
  <c r="M92" i="1"/>
  <c r="K49" i="1"/>
  <c r="K34" i="1" l="1"/>
  <c r="J103" i="1" l="1"/>
  <c r="G103" i="1"/>
  <c r="J71" i="1"/>
  <c r="J72" i="1"/>
  <c r="K59" i="1"/>
  <c r="M59" i="1" s="1"/>
  <c r="K60" i="1"/>
  <c r="M60" i="1" s="1"/>
  <c r="K61" i="1"/>
  <c r="M61" i="1" s="1"/>
  <c r="I64" i="1"/>
  <c r="I94" i="1" s="1"/>
  <c r="J94" i="1" s="1"/>
  <c r="G62" i="1"/>
  <c r="H63" i="1"/>
  <c r="J63" i="1" s="1"/>
  <c r="J59" i="1"/>
  <c r="J60" i="1"/>
  <c r="J61" i="1"/>
  <c r="G59" i="1"/>
  <c r="G60" i="1"/>
  <c r="G61" i="1"/>
  <c r="G63" i="1"/>
  <c r="G64" i="1"/>
  <c r="I106" i="1" l="1"/>
  <c r="L106" i="1" s="1"/>
  <c r="L94" i="1"/>
  <c r="L90" i="1"/>
  <c r="J64" i="1"/>
  <c r="L64" i="1"/>
  <c r="K94" i="1"/>
  <c r="K103" i="1"/>
  <c r="M103" i="1" s="1"/>
  <c r="K63" i="1"/>
  <c r="M63" i="1" s="1"/>
  <c r="J62" i="1" l="1"/>
  <c r="K62" i="1"/>
  <c r="M62" i="1" s="1"/>
  <c r="J48" i="1" l="1"/>
  <c r="G49" i="1" l="1"/>
  <c r="G48" i="1"/>
  <c r="M48" i="1" s="1"/>
  <c r="J49" i="1"/>
  <c r="M49" i="1" s="1"/>
  <c r="G102" i="1" l="1"/>
  <c r="J102" i="1" l="1"/>
  <c r="G90" i="1"/>
  <c r="J90" i="1" l="1"/>
  <c r="M94" i="1"/>
  <c r="M90" i="1"/>
  <c r="M64" i="1"/>
  <c r="K58" i="1"/>
  <c r="M58" i="1" s="1"/>
  <c r="L34" i="1"/>
  <c r="L36" i="1"/>
  <c r="L37" i="1"/>
  <c r="K36" i="1"/>
  <c r="K37" i="1"/>
  <c r="J70" i="1"/>
  <c r="G70" i="1"/>
  <c r="J58" i="1"/>
  <c r="G58" i="1"/>
  <c r="M37" i="1" l="1"/>
  <c r="M34" i="1"/>
  <c r="M36" i="1"/>
  <c r="M70" i="1"/>
  <c r="J36" i="1" l="1"/>
  <c r="J37" i="1"/>
  <c r="I38" i="1"/>
  <c r="F38" i="1"/>
  <c r="F91" i="1" s="1"/>
  <c r="E38" i="1"/>
  <c r="E91" i="1" s="1"/>
  <c r="J34" i="1"/>
  <c r="G36" i="1"/>
  <c r="G37" i="1"/>
  <c r="G34" i="1"/>
  <c r="I91" i="1" l="1"/>
  <c r="L91" i="1" s="1"/>
  <c r="G91" i="1"/>
  <c r="J38" i="1"/>
  <c r="G38" i="1"/>
  <c r="H38" i="1"/>
  <c r="H91" i="1" s="1"/>
  <c r="J91" i="1" l="1"/>
  <c r="K91" i="1"/>
  <c r="M91" i="1" s="1"/>
  <c r="M106" i="1"/>
  <c r="K38" i="1"/>
  <c r="L38" i="1"/>
  <c r="M38" i="1"/>
</calcChain>
</file>

<file path=xl/sharedStrings.xml><?xml version="1.0" encoding="utf-8"?>
<sst xmlns="http://schemas.openxmlformats.org/spreadsheetml/2006/main" count="247" uniqueCount="135">
  <si>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</si>
  <si>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</si>
  <si>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</si>
  <si>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</si>
  <si>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</si>
  <si>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</si>
  <si>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(найменування відповідального виконавця)</t>
  </si>
  <si>
    <t>3.</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</si>
  <si>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</si>
  <si>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</si>
  <si>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</si>
  <si>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</si>
  <si>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Ціль державної політики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</si>
  <si>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</si>
  <si>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</si>
  <si>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</si>
  <si>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</si>
  <si>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</si>
  <si>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</si>
  <si>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</si>
  <si>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</si>
  <si>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</si>
  <si>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</si>
  <si>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</si>
  <si>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</si>
  <si>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</si>
  <si>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</si>
  <si>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</si>
  <si>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</si>
  <si>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</si>
  <si>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</si>
  <si>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</si>
  <si>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</si>
  <si>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</si>
  <si>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</si>
  <si>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Аналіз стану виконання результативних показників</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</si>
  <si>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</si>
  <si>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</si>
  <si>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</si>
  <si>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(ініціали/ініціал, прізвище)</t>
  </si>
  <si>
    <t>Управління культури і туризму Ніжинської міської ради</t>
  </si>
  <si>
    <t>Погашення кредиторської заборгованості за минулі періоди</t>
  </si>
  <si>
    <t>Обсяг кредиторської заборгованості за минулі періоди</t>
  </si>
  <si>
    <t>од.</t>
  </si>
  <si>
    <t>грн.</t>
  </si>
  <si>
    <t>Штатний розпис</t>
  </si>
  <si>
    <t>Звіт про заборгованість за бюджетними коштами (форма 7м річна)</t>
  </si>
  <si>
    <t>ЗАТРАТ</t>
  </si>
  <si>
    <t>-</t>
  </si>
  <si>
    <t>ПРОДУКТУ</t>
  </si>
  <si>
    <t>Обсяг кредиторської заборгованості, погашеної у звітному періоді</t>
  </si>
  <si>
    <t>ЕФЕКТИВНОСТІ</t>
  </si>
  <si>
    <t xml:space="preserve">ЯКОСТІ </t>
  </si>
  <si>
    <t>Відсоток погашеної кредиторської заборгованості</t>
  </si>
  <si>
    <t>відс.</t>
  </si>
  <si>
    <t>Начальник  управління культури і туризму Ніжинської міської ради</t>
  </si>
  <si>
    <t>Заступник начальника  управління культури і туризму Ніжинської міської ради</t>
  </si>
  <si>
    <t xml:space="preserve">Начальник  фінансового управління </t>
  </si>
  <si>
    <t>Л.В. Писаренко</t>
  </si>
  <si>
    <t>Заступник начальника  фінансового управління - начальник бюджетного відділу Ніжинської міської ради</t>
  </si>
  <si>
    <t>М.Б. Фурса</t>
  </si>
  <si>
    <t>Мережа</t>
  </si>
  <si>
    <t>1014030</t>
  </si>
  <si>
    <t>0824</t>
  </si>
  <si>
    <t>Забезпечення діяльності бібліотек</t>
  </si>
  <si>
    <t>Основою бібліотечної справи є реалізація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бібліотеками</t>
  </si>
  <si>
    <t>Реалізація Програми громадського бюджету "Бібліотека без обмежень" у 2019 році</t>
  </si>
  <si>
    <t>Кількість установ (бібліотек),</t>
  </si>
  <si>
    <t>Середнє число окладів (ставок) - усього</t>
  </si>
  <si>
    <t>середнє число окладів (ставок) керівних працівників</t>
  </si>
  <si>
    <t>середнє число окладів (ставок) спеціалістів</t>
  </si>
  <si>
    <t>Обсяг витрат на реалізацію громадського бюджету</t>
  </si>
  <si>
    <t>Рішення сесії</t>
  </si>
  <si>
    <t>Число читачів</t>
  </si>
  <si>
    <t>Бібліотечний фонд</t>
  </si>
  <si>
    <t>Бібліотечний фонд, в т.ч. книги</t>
  </si>
  <si>
    <t>Поповнення бібліотечного фонду</t>
  </si>
  <si>
    <t>Поповнення бібліотечного фонду, в т. ч. книги</t>
  </si>
  <si>
    <t>Списання бібліотечного фонду</t>
  </si>
  <si>
    <t>Списання бібліотечного фонду, в т. ч. книги</t>
  </si>
  <si>
    <t>Кількість книговидач</t>
  </si>
  <si>
    <t>Кількість заходів з реалізації громадського бюджету (реалізація проекту "Бібліотека без обмежень" по філії № 2)</t>
  </si>
  <si>
    <t>тис.чол.</t>
  </si>
  <si>
    <t>тис. примірників</t>
  </si>
  <si>
    <t>тис.грн.</t>
  </si>
  <si>
    <t>Форма №6 НК</t>
  </si>
  <si>
    <t>Рішення Ніжинської міської ради  від 27 лютого 2019 р. № 8-52/2019, внутрішні звіти</t>
  </si>
  <si>
    <t>Кількість книговидач на одного працівника (ставку),</t>
  </si>
  <si>
    <t>Середні затрати на обслуговування одного читача</t>
  </si>
  <si>
    <t>Середні витрати на придбання одного примірника книжок</t>
  </si>
  <si>
    <t>Середні витрати на реалізацію одного заходу по громадському бюджету</t>
  </si>
  <si>
    <t>Кількість книговидач/Середнє число окладів (ставок) - усього</t>
  </si>
  <si>
    <t>Кошторис без кредиторської заборгованості/ Число читачів</t>
  </si>
  <si>
    <t>Поповнення бібліотечного фонду (тис. грн.) /Поповнення бібліотечного фонду(тис прим.)</t>
  </si>
  <si>
    <t>Обсяг видатків/кількість заходів</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</si>
  <si>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</si>
  <si>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</si>
  <si>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Відсоток виконання програми по громадському бюджету</t>
  </si>
  <si>
    <t>Обсяг кредиторської заборгованості на початок року/Обсяг кредиторської заборгованості, погашеної в поточному році</t>
  </si>
  <si>
    <t>Обсяг касових видатків по гром. бюдж./плановий обсяг видатків на зазначені цілі*100</t>
  </si>
  <si>
    <t>Відхилення виникли:</t>
  </si>
  <si>
    <t>3. підвищення середньої ціни на одиницю книжкової продукції</t>
  </si>
  <si>
    <t>Відхилення спричинене за рахунок:</t>
  </si>
  <si>
    <t>2. збільшення кількості читачів</t>
  </si>
  <si>
    <t>Головний бухгалтер</t>
  </si>
  <si>
    <t>2-5. Відхилення пояснюється наявністю вакантних посад.</t>
  </si>
  <si>
    <t>середнє число окладів (ставок) обслуговуючого та технічного персоналу</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</si>
  <si>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їх використанням</t>
  </si>
  <si>
    <t>1. збільшення книговидач від планового показника та наявні вакантні посади</t>
  </si>
  <si>
    <t>В цілому по виконанню показників спостерігається відхилення від планових з причин розписаних вище.</t>
  </si>
  <si>
    <t>Придбання предметів довгострокового використання</t>
  </si>
  <si>
    <t>1.  по загальному фонду  - за рахунок  економії по фактичним видаткам по зарплаті з нарахуванням в зв’язку  із наявністю вакантних посад;  
по спеціальному фонду - за рахунок перевищення власних надходжень, надходжень від спонсорів, у вигляді подарунків, які не передбачаються в початковому бюджеті.</t>
  </si>
  <si>
    <t>2.  за рахунок заокруглень при формуванні кошторисних призначень - залишок плану по придбанню художньої літератури.</t>
  </si>
  <si>
    <t>Міська програма забезпечення пожежної безпеки Ніжинської міської об’єднаної   територіальної громади на 2020 рік</t>
  </si>
  <si>
    <t>Кількість предметів довгострокового використання</t>
  </si>
  <si>
    <t>Потреба</t>
  </si>
  <si>
    <t>Середня вартість одиниці предметів довгострокового користування</t>
  </si>
  <si>
    <t>Обсяг видатків на зазначені цілі/кількість предметів довгострокового використання</t>
  </si>
  <si>
    <t>4.  меншої ціни на книги від передбаченої в потребі - залишок плану, який виник в результаті заокруглень.</t>
  </si>
  <si>
    <t>(Поповнення бібліотечного фонду (тис. прим.) відповідного року/ фактичний показник минулого року 90.13)*100-100</t>
  </si>
  <si>
    <t>Кількість книговидач відповідного року/ фактичний показник минулого року (397880)*100-100</t>
  </si>
  <si>
    <t>Відсоток виконання плану з придбання предметів довгострокового використання</t>
  </si>
  <si>
    <t>Касові видатки на звітний період/плановий обсяг видатків на звітний період *100</t>
  </si>
  <si>
    <t>3. Відхилення пояснюється за рахунок заокруглень при обчисленні.</t>
  </si>
  <si>
    <t>Загалом програма виконана повністю, в тому числі
99,5% -  придбання предметів довгострокового використання.</t>
  </si>
  <si>
    <t>Тетяна БАССАК</t>
  </si>
  <si>
    <t>Антоніна КУПРІЙ</t>
  </si>
  <si>
    <t>Оксана СУШКО</t>
  </si>
  <si>
    <t xml:space="preserve">пункти 1-11. Відхилення зумовлене зменшенням бібліотечного фонду в грошовому еквіваленті в зв’язку із оприбуткуванням натуральної форми за меншою вартістю, та збільшенням фактичної кількості читачів, книговидач. </t>
  </si>
  <si>
    <t>6-7.  Поповнення бібліотечного фонду в грошовому еквіваленті зрозсло внаслідок оприбуткування художньої літератури від читачів (у вигляді подарунків), що не передбачалось у початковому кошторисі.</t>
  </si>
  <si>
    <t>8. Списання бібліотечного фонду в натуральній формі здійснено в більшому розмірі за рахунок проведення інвентаризації та списання літератури, журналів на радянську тематику.</t>
  </si>
  <si>
    <t>1. Відхилення  виникло в звязку із зменшенням кількості поповнення бібліотечного фонду в натуральному виразі  у порівнянні з минулим роком внаслідок підвищення вартості одиниці  художньої літератури.</t>
  </si>
  <si>
    <t>2. Відхилення пояснюється збільшенням книговидач у порівнянні із прогнозованим показником. Проте з попереднім роком спостерігається негативна динаміка.</t>
  </si>
  <si>
    <r>
      <rPr>
        <b/>
        <sz val="14"/>
        <rFont val="Times New Roman"/>
        <family val="1"/>
        <charset val="204"/>
      </rPr>
      <t xml:space="preserve">про виконання паспорта бюджетної програми місцевого бюджету на </t>
    </r>
    <r>
      <rPr>
        <b/>
        <sz val="18"/>
        <rFont val="Times New Roman"/>
        <family val="1"/>
        <charset val="204"/>
      </rPr>
      <t>2020</t>
    </r>
    <r>
      <rPr>
        <b/>
        <sz val="14"/>
        <rFont val="Times New Roman"/>
        <family val="1"/>
        <charset val="204"/>
      </rPr>
      <t xml:space="preserve"> рік</t>
    </r>
  </si>
  <si>
    <r>
      <t xml:space="preserve">5. Мета бюджетної програми    </t>
    </r>
    <r>
      <rPr>
        <b/>
        <u/>
        <sz val="12"/>
        <rFont val="Times New Roman"/>
        <family val="1"/>
        <charset val="204"/>
      </rPr>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</si>
</sst>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2"/>
      <color theme="1"/>
      <name val="Calibri"/>
      <family val="2"/>
      <charset val="1"/>
      <scheme val="minor"/>
    </font>
    <font>
      <sz val="10"/>
      <name val="Times New Roman"/>
      <family val="1"/>
      <charset val="204"/>
    </font>
    <font>
      <sz val="12"/>
      <name val="Times New Roman"/>
      <family val="1"/>
      <charset val="204"/>
    </font>
    <font>
      <b/>
      <sz val="14"/>
      <name val="Times New Roman"/>
      <family val="1"/>
      <charset val="204"/>
    </font>
    <font>
      <sz val="14"/>
      <name val="Times New Roman"/>
      <family val="1"/>
      <charset val="204"/>
    </font>
    <font>
      <sz val="8"/>
      <name val="Times New Roman"/>
      <family val="1"/>
      <charset val="204"/>
    </font>
    <font>
      <b/>
      <sz val="18"/>
      <name val="Times New Roman"/>
      <family val="1"/>
      <charset val="204"/>
    </font>
    <font>
      <b/>
      <sz val="12"/>
      <name val="Times New Roman"/>
      <family val="1"/>
      <charset val="204"/>
    </font>
    <font>
      <b/>
      <u/>
      <sz val="12"/>
      <name val="Times New Roman"/>
      <family val="1"/>
      <charset val="204"/>
    </font>
    <font>
      <b/>
      <i/>
      <sz val="12"/>
      <name val="Times New Roman"/>
      <family val="1"/>
      <charset val="204"/>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1" fillId="0" borderId="5" xfId="0" applyNumberFormat="1" applyFont="1" applyFill="1" applyBorder="1" applyAlignment="1">
      <alignment horizontal="center" vertical="top" wrapText="1"/>
    </xf>
    <xf numFmtId="0" fontId="2" fillId="0" borderId="5" xfId="0" applyNumberFormat="1" applyFont="1" applyFill="1" applyBorder="1" applyAlignment="1">
      <alignment vertical="top" wrapText="1"/>
    </xf>
    <xf numFmtId="0" fontId="2" fillId="0" borderId="5" xfId="0" applyNumberFormat="1" applyFont="1" applyFill="1" applyBorder="1" applyAlignment="1">
      <alignment horizontal="center" vertical="center" wrapText="1"/>
    </xf>
    <xf numFmtId="0" fontId="0" fillId="0" borderId="0" xfId="0" applyAlignment="1">
      <alignment wrapText="1"/>
    </xf>
    <xf numFmtId="0" fontId="1" fillId="0" borderId="5" xfId="0" applyNumberFormat="1" applyFont="1" applyFill="1" applyBorder="1" applyAlignment="1">
      <alignment horizontal="center" vertical="center" wrapText="1"/>
    </xf>
    <xf numFmtId="49" fontId="2" fillId="0" borderId="5" xfId="0" applyNumberFormat="1" applyFont="1" applyFill="1" applyBorder="1" applyAlignment="1">
      <alignment vertical="top" wrapText="1"/>
    </xf>
    <xf numFmtId="4" fontId="2" fillId="0" borderId="5"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applyFill="1"/>
    <xf numFmtId="0" fontId="3" fillId="0" borderId="0" xfId="0" applyFont="1" applyFill="1" applyAlignment="1">
      <alignment wrapText="1"/>
    </xf>
    <xf numFmtId="0" fontId="2" fillId="0" borderId="0" xfId="0" applyFont="1" applyFill="1"/>
    <xf numFmtId="0"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vertical="top" wrapText="1"/>
    </xf>
    <xf numFmtId="0" fontId="1" fillId="0" borderId="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3" fillId="0" borderId="0" xfId="0" applyFont="1" applyFill="1" applyAlignment="1">
      <alignment horizontal="left"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1" xfId="0" applyFont="1" applyFill="1" applyBorder="1" applyAlignment="1">
      <alignment horizont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xf>
    <xf numFmtId="0" fontId="5" fillId="0" borderId="0" xfId="0" applyFont="1" applyFill="1" applyAlignment="1">
      <alignment horizontal="center" vertical="top" wrapText="1"/>
    </xf>
    <xf numFmtId="0" fontId="5" fillId="0" borderId="0" xfId="0" applyFont="1" applyFill="1" applyAlignment="1">
      <alignment vertical="center" wrapText="1"/>
    </xf>
    <xf numFmtId="0" fontId="5" fillId="0" borderId="0" xfId="0" applyFont="1" applyFill="1"/>
    <xf numFmtId="0" fontId="5" fillId="0" borderId="0" xfId="0" applyFont="1" applyFill="1" applyAlignment="1">
      <alignment horizontal="center" vertical="top" wrapText="1"/>
    </xf>
    <xf numFmtId="49"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0" xfId="0" applyFont="1" applyFill="1" applyAlignment="1">
      <alignment wrapText="1"/>
    </xf>
    <xf numFmtId="0" fontId="3" fillId="0" borderId="1" xfId="0" applyFont="1" applyFill="1" applyBorder="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xf numFmtId="0" fontId="2" fillId="0" borderId="2"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1" fillId="0" borderId="2" xfId="0" applyFont="1" applyFill="1" applyBorder="1" applyAlignment="1">
      <alignment horizontal="right" vertical="center" wrapText="1"/>
    </xf>
    <xf numFmtId="0" fontId="2" fillId="0" borderId="2" xfId="0" applyFont="1" applyFill="1" applyBorder="1" applyAlignment="1">
      <alignment horizontal="right" vertical="center" wrapText="1"/>
    </xf>
    <xf numFmtId="4" fontId="2" fillId="0" borderId="2" xfId="0" applyNumberFormat="1" applyFont="1" applyFill="1" applyBorder="1" applyAlignment="1">
      <alignment horizontal="center" vertical="center" wrapText="1"/>
    </xf>
    <xf numFmtId="0" fontId="2" fillId="0" borderId="8" xfId="0" applyFont="1" applyFill="1" applyBorder="1" applyAlignment="1">
      <alignment horizontal="right" vertical="center" wrapText="1"/>
    </xf>
    <xf numFmtId="4" fontId="2" fillId="0" borderId="8" xfId="0" applyNumberFormat="1" applyFont="1" applyFill="1" applyBorder="1" applyAlignment="1">
      <alignment horizontal="center" vertical="center" wrapText="1"/>
    </xf>
    <xf numFmtId="0" fontId="2" fillId="0" borderId="9" xfId="0" applyFont="1" applyFill="1" applyBorder="1" applyAlignment="1">
      <alignment horizontal="righ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8" xfId="0" applyFont="1" applyFill="1" applyBorder="1" applyAlignment="1">
      <alignment horizontal="left" vertical="center" wrapText="1"/>
    </xf>
    <xf numFmtId="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NumberFormat="1" applyFont="1" applyFill="1" applyBorder="1" applyAlignment="1">
      <alignment horizontal="right" vertical="center" wrapText="1"/>
    </xf>
    <xf numFmtId="0" fontId="2"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2" fillId="0" borderId="0" xfId="0" applyNumberFormat="1" applyFont="1" applyFill="1"/>
    <xf numFmtId="0" fontId="2" fillId="0" borderId="3"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9"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Border="1" applyAlignment="1">
      <alignment vertical="center" wrapText="1"/>
    </xf>
    <xf numFmtId="164"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vertical="center" wrapText="1"/>
    </xf>
    <xf numFmtId="0" fontId="5" fillId="0" borderId="0" xfId="0" applyFont="1" applyFill="1" applyAlignment="1">
      <alignment vertical="top"/>
    </xf>
    <xf numFmtId="0" fontId="7" fillId="0" borderId="0" xfId="0" applyFont="1" applyFill="1" applyAlignment="1">
      <alignment horizontal="left" wrapText="1"/>
    </xf>
  </cellXfs>
  <cellStyles count="1">
    <cellStyle name="Обычный"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E2" sqref="E2"/>
    </sheetView>
  </sheetViews>
  <sheetFormatPr defaultRowHeight="15.75" x14ac:dyDescent="0.25"/>
  <cols>
    <col min="1" max="1" width="32" style="4" customWidth="1"/>
    <col min="3" max="3" width="11.125" customWidth="1"/>
    <col min="4" max="4" width="20.75" customWidth="1"/>
    <col min="7" max="7" width="46.625" customWidth="1"/>
    <col min="8" max="8" width="9" customWidth="1"/>
  </cols>
  <sheetData>
    <row r="1" spans="1:8" ht="31.5" x14ac:dyDescent="0.25">
      <c r="A1" s="4" t="s">
        <v>55</v>
      </c>
      <c r="C1" t="s">
        <v>125</v>
      </c>
      <c r="D1" t="s">
        <v>104</v>
      </c>
      <c r="E1" t="s">
        <v>127</v>
      </c>
      <c r="G1" s="4" t="s">
        <v>57</v>
      </c>
      <c r="H1" t="s">
        <v>58</v>
      </c>
    </row>
    <row r="2" spans="1:8" x14ac:dyDescent="0.25">
      <c r="G2" s="4"/>
    </row>
    <row r="3" spans="1:8" ht="47.25" x14ac:dyDescent="0.25">
      <c r="A3" s="4" t="s">
        <v>56</v>
      </c>
      <c r="C3" t="s">
        <v>126</v>
      </c>
      <c r="G3" s="4" t="s">
        <v>59</v>
      </c>
      <c r="H3" t="s">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abSelected="1" topLeftCell="A107" zoomScale="82" zoomScaleNormal="82" workbookViewId="0">
      <selection activeCell="E13" sqref="E13:M13"/>
    </sheetView>
  </sheetViews>
  <sheetFormatPr defaultRowHeight="15.75" x14ac:dyDescent="0.25"/>
  <cols>
    <col min="1" max="1" width="5.875" style="11" customWidth="1"/>
    <col min="2" max="2" width="37.125" style="11" customWidth="1"/>
    <col min="3" max="3" width="9.875" style="11" customWidth="1"/>
    <col min="4" max="4" width="14.25" style="11" customWidth="1"/>
    <col min="5" max="13" width="12.625" style="11" customWidth="1"/>
    <col min="14" max="243" width="9" style="11"/>
    <col min="244" max="244" width="3.875" style="11" customWidth="1"/>
    <col min="245" max="245" width="10.75" style="11" customWidth="1"/>
    <col min="246" max="247" width="9" style="11"/>
    <col min="248" max="256" width="11.375" style="11" customWidth="1"/>
    <col min="257" max="499" width="9" style="11"/>
    <col min="500" max="500" width="3.875" style="11" customWidth="1"/>
    <col min="501" max="501" width="10.75" style="11" customWidth="1"/>
    <col min="502" max="503" width="9" style="11"/>
    <col min="504" max="512" width="11.375" style="11" customWidth="1"/>
    <col min="513" max="755" width="9" style="11"/>
    <col min="756" max="756" width="3.875" style="11" customWidth="1"/>
    <col min="757" max="757" width="10.75" style="11" customWidth="1"/>
    <col min="758" max="759" width="9" style="11"/>
    <col min="760" max="768" width="11.375" style="11" customWidth="1"/>
    <col min="769" max="1011" width="9" style="11"/>
    <col min="1012" max="1012" width="3.875" style="11" customWidth="1"/>
    <col min="1013" max="1013" width="10.75" style="11" customWidth="1"/>
    <col min="1014" max="1015" width="9" style="11"/>
    <col min="1016" max="1024" width="11.375" style="11" customWidth="1"/>
    <col min="1025" max="1267" width="9" style="11"/>
    <col min="1268" max="1268" width="3.875" style="11" customWidth="1"/>
    <col min="1269" max="1269" width="10.75" style="11" customWidth="1"/>
    <col min="1270" max="1271" width="9" style="11"/>
    <col min="1272" max="1280" width="11.375" style="11" customWidth="1"/>
    <col min="1281" max="1523" width="9" style="11"/>
    <col min="1524" max="1524" width="3.875" style="11" customWidth="1"/>
    <col min="1525" max="1525" width="10.75" style="11" customWidth="1"/>
    <col min="1526" max="1527" width="9" style="11"/>
    <col min="1528" max="1536" width="11.375" style="11" customWidth="1"/>
    <col min="1537" max="1779" width="9" style="11"/>
    <col min="1780" max="1780" width="3.875" style="11" customWidth="1"/>
    <col min="1781" max="1781" width="10.75" style="11" customWidth="1"/>
    <col min="1782" max="1783" width="9" style="11"/>
    <col min="1784" max="1792" width="11.375" style="11" customWidth="1"/>
    <col min="1793" max="2035" width="9" style="11"/>
    <col min="2036" max="2036" width="3.875" style="11" customWidth="1"/>
    <col min="2037" max="2037" width="10.75" style="11" customWidth="1"/>
    <col min="2038" max="2039" width="9" style="11"/>
    <col min="2040" max="2048" width="11.375" style="11" customWidth="1"/>
    <col min="2049" max="2291" width="9" style="11"/>
    <col min="2292" max="2292" width="3.875" style="11" customWidth="1"/>
    <col min="2293" max="2293" width="10.75" style="11" customWidth="1"/>
    <col min="2294" max="2295" width="9" style="11"/>
    <col min="2296" max="2304" width="11.375" style="11" customWidth="1"/>
    <col min="2305" max="2547" width="9" style="11"/>
    <col min="2548" max="2548" width="3.875" style="11" customWidth="1"/>
    <col min="2549" max="2549" width="10.75" style="11" customWidth="1"/>
    <col min="2550" max="2551" width="9" style="11"/>
    <col min="2552" max="2560" width="11.375" style="11" customWidth="1"/>
    <col min="2561" max="2803" width="9" style="11"/>
    <col min="2804" max="2804" width="3.875" style="11" customWidth="1"/>
    <col min="2805" max="2805" width="10.75" style="11" customWidth="1"/>
    <col min="2806" max="2807" width="9" style="11"/>
    <col min="2808" max="2816" width="11.375" style="11" customWidth="1"/>
    <col min="2817" max="3059" width="9" style="11"/>
    <col min="3060" max="3060" width="3.875" style="11" customWidth="1"/>
    <col min="3061" max="3061" width="10.75" style="11" customWidth="1"/>
    <col min="3062" max="3063" width="9" style="11"/>
    <col min="3064" max="3072" width="11.375" style="11" customWidth="1"/>
    <col min="3073" max="3315" width="9" style="11"/>
    <col min="3316" max="3316" width="3.875" style="11" customWidth="1"/>
    <col min="3317" max="3317" width="10.75" style="11" customWidth="1"/>
    <col min="3318" max="3319" width="9" style="11"/>
    <col min="3320" max="3328" width="11.375" style="11" customWidth="1"/>
    <col min="3329" max="3571" width="9" style="11"/>
    <col min="3572" max="3572" width="3.875" style="11" customWidth="1"/>
    <col min="3573" max="3573" width="10.75" style="11" customWidth="1"/>
    <col min="3574" max="3575" width="9" style="11"/>
    <col min="3576" max="3584" width="11.375" style="11" customWidth="1"/>
    <col min="3585" max="3827" width="9" style="11"/>
    <col min="3828" max="3828" width="3.875" style="11" customWidth="1"/>
    <col min="3829" max="3829" width="10.75" style="11" customWidth="1"/>
    <col min="3830" max="3831" width="9" style="11"/>
    <col min="3832" max="3840" width="11.375" style="11" customWidth="1"/>
    <col min="3841" max="4083" width="9" style="11"/>
    <col min="4084" max="4084" width="3.875" style="11" customWidth="1"/>
    <col min="4085" max="4085" width="10.75" style="11" customWidth="1"/>
    <col min="4086" max="4087" width="9" style="11"/>
    <col min="4088" max="4096" width="11.375" style="11" customWidth="1"/>
    <col min="4097" max="4339" width="9" style="11"/>
    <col min="4340" max="4340" width="3.875" style="11" customWidth="1"/>
    <col min="4341" max="4341" width="10.75" style="11" customWidth="1"/>
    <col min="4342" max="4343" width="9" style="11"/>
    <col min="4344" max="4352" width="11.375" style="11" customWidth="1"/>
    <col min="4353" max="4595" width="9" style="11"/>
    <col min="4596" max="4596" width="3.875" style="11" customWidth="1"/>
    <col min="4597" max="4597" width="10.75" style="11" customWidth="1"/>
    <col min="4598" max="4599" width="9" style="11"/>
    <col min="4600" max="4608" width="11.375" style="11" customWidth="1"/>
    <col min="4609" max="4851" width="9" style="11"/>
    <col min="4852" max="4852" width="3.875" style="11" customWidth="1"/>
    <col min="4853" max="4853" width="10.75" style="11" customWidth="1"/>
    <col min="4854" max="4855" width="9" style="11"/>
    <col min="4856" max="4864" width="11.375" style="11" customWidth="1"/>
    <col min="4865" max="5107" width="9" style="11"/>
    <col min="5108" max="5108" width="3.875" style="11" customWidth="1"/>
    <col min="5109" max="5109" width="10.75" style="11" customWidth="1"/>
    <col min="5110" max="5111" width="9" style="11"/>
    <col min="5112" max="5120" width="11.375" style="11" customWidth="1"/>
    <col min="5121" max="5363" width="9" style="11"/>
    <col min="5364" max="5364" width="3.875" style="11" customWidth="1"/>
    <col min="5365" max="5365" width="10.75" style="11" customWidth="1"/>
    <col min="5366" max="5367" width="9" style="11"/>
    <col min="5368" max="5376" width="11.375" style="11" customWidth="1"/>
    <col min="5377" max="5619" width="9" style="11"/>
    <col min="5620" max="5620" width="3.875" style="11" customWidth="1"/>
    <col min="5621" max="5621" width="10.75" style="11" customWidth="1"/>
    <col min="5622" max="5623" width="9" style="11"/>
    <col min="5624" max="5632" width="11.375" style="11" customWidth="1"/>
    <col min="5633" max="5875" width="9" style="11"/>
    <col min="5876" max="5876" width="3.875" style="11" customWidth="1"/>
    <col min="5877" max="5877" width="10.75" style="11" customWidth="1"/>
    <col min="5878" max="5879" width="9" style="11"/>
    <col min="5880" max="5888" width="11.375" style="11" customWidth="1"/>
    <col min="5889" max="6131" width="9" style="11"/>
    <col min="6132" max="6132" width="3.875" style="11" customWidth="1"/>
    <col min="6133" max="6133" width="10.75" style="11" customWidth="1"/>
    <col min="6134" max="6135" width="9" style="11"/>
    <col min="6136" max="6144" width="11.375" style="11" customWidth="1"/>
    <col min="6145" max="6387" width="9" style="11"/>
    <col min="6388" max="6388" width="3.875" style="11" customWidth="1"/>
    <col min="6389" max="6389" width="10.75" style="11" customWidth="1"/>
    <col min="6390" max="6391" width="9" style="11"/>
    <col min="6392" max="6400" width="11.375" style="11" customWidth="1"/>
    <col min="6401" max="6643" width="9" style="11"/>
    <col min="6644" max="6644" width="3.875" style="11" customWidth="1"/>
    <col min="6645" max="6645" width="10.75" style="11" customWidth="1"/>
    <col min="6646" max="6647" width="9" style="11"/>
    <col min="6648" max="6656" width="11.375" style="11" customWidth="1"/>
    <col min="6657" max="6899" width="9" style="11"/>
    <col min="6900" max="6900" width="3.875" style="11" customWidth="1"/>
    <col min="6901" max="6901" width="10.75" style="11" customWidth="1"/>
    <col min="6902" max="6903" width="9" style="11"/>
    <col min="6904" max="6912" width="11.375" style="11" customWidth="1"/>
    <col min="6913" max="7155" width="9" style="11"/>
    <col min="7156" max="7156" width="3.875" style="11" customWidth="1"/>
    <col min="7157" max="7157" width="10.75" style="11" customWidth="1"/>
    <col min="7158" max="7159" width="9" style="11"/>
    <col min="7160" max="7168" width="11.375" style="11" customWidth="1"/>
    <col min="7169" max="7411" width="9" style="11"/>
    <col min="7412" max="7412" width="3.875" style="11" customWidth="1"/>
    <col min="7413" max="7413" width="10.75" style="11" customWidth="1"/>
    <col min="7414" max="7415" width="9" style="11"/>
    <col min="7416" max="7424" width="11.375" style="11" customWidth="1"/>
    <col min="7425" max="7667" width="9" style="11"/>
    <col min="7668" max="7668" width="3.875" style="11" customWidth="1"/>
    <col min="7669" max="7669" width="10.75" style="11" customWidth="1"/>
    <col min="7670" max="7671" width="9" style="11"/>
    <col min="7672" max="7680" width="11.375" style="11" customWidth="1"/>
    <col min="7681" max="7923" width="9" style="11"/>
    <col min="7924" max="7924" width="3.875" style="11" customWidth="1"/>
    <col min="7925" max="7925" width="10.75" style="11" customWidth="1"/>
    <col min="7926" max="7927" width="9" style="11"/>
    <col min="7928" max="7936" width="11.375" style="11" customWidth="1"/>
    <col min="7937" max="8179" width="9" style="11"/>
    <col min="8180" max="8180" width="3.875" style="11" customWidth="1"/>
    <col min="8181" max="8181" width="10.75" style="11" customWidth="1"/>
    <col min="8182" max="8183" width="9" style="11"/>
    <col min="8184" max="8192" width="11.375" style="11" customWidth="1"/>
    <col min="8193" max="8435" width="9" style="11"/>
    <col min="8436" max="8436" width="3.875" style="11" customWidth="1"/>
    <col min="8437" max="8437" width="10.75" style="11" customWidth="1"/>
    <col min="8438" max="8439" width="9" style="11"/>
    <col min="8440" max="8448" width="11.375" style="11" customWidth="1"/>
    <col min="8449" max="8691" width="9" style="11"/>
    <col min="8692" max="8692" width="3.875" style="11" customWidth="1"/>
    <col min="8693" max="8693" width="10.75" style="11" customWidth="1"/>
    <col min="8694" max="8695" width="9" style="11"/>
    <col min="8696" max="8704" width="11.375" style="11" customWidth="1"/>
    <col min="8705" max="8947" width="9" style="11"/>
    <col min="8948" max="8948" width="3.875" style="11" customWidth="1"/>
    <col min="8949" max="8949" width="10.75" style="11" customWidth="1"/>
    <col min="8950" max="8951" width="9" style="11"/>
    <col min="8952" max="8960" width="11.375" style="11" customWidth="1"/>
    <col min="8961" max="9203" width="9" style="11"/>
    <col min="9204" max="9204" width="3.875" style="11" customWidth="1"/>
    <col min="9205" max="9205" width="10.75" style="11" customWidth="1"/>
    <col min="9206" max="9207" width="9" style="11"/>
    <col min="9208" max="9216" width="11.375" style="11" customWidth="1"/>
    <col min="9217" max="9459" width="9" style="11"/>
    <col min="9460" max="9460" width="3.875" style="11" customWidth="1"/>
    <col min="9461" max="9461" width="10.75" style="11" customWidth="1"/>
    <col min="9462" max="9463" width="9" style="11"/>
    <col min="9464" max="9472" width="11.375" style="11" customWidth="1"/>
    <col min="9473" max="9715" width="9" style="11"/>
    <col min="9716" max="9716" width="3.875" style="11" customWidth="1"/>
    <col min="9717" max="9717" width="10.75" style="11" customWidth="1"/>
    <col min="9718" max="9719" width="9" style="11"/>
    <col min="9720" max="9728" width="11.375" style="11" customWidth="1"/>
    <col min="9729" max="9971" width="9" style="11"/>
    <col min="9972" max="9972" width="3.875" style="11" customWidth="1"/>
    <col min="9973" max="9973" width="10.75" style="11" customWidth="1"/>
    <col min="9974" max="9975" width="9" style="11"/>
    <col min="9976" max="9984" width="11.375" style="11" customWidth="1"/>
    <col min="9985" max="10227" width="9" style="11"/>
    <col min="10228" max="10228" width="3.875" style="11" customWidth="1"/>
    <col min="10229" max="10229" width="10.75" style="11" customWidth="1"/>
    <col min="10230" max="10231" width="9" style="11"/>
    <col min="10232" max="10240" width="11.375" style="11" customWidth="1"/>
    <col min="10241" max="10483" width="9" style="11"/>
    <col min="10484" max="10484" width="3.875" style="11" customWidth="1"/>
    <col min="10485" max="10485" width="10.75" style="11" customWidth="1"/>
    <col min="10486" max="10487" width="9" style="11"/>
    <col min="10488" max="10496" width="11.375" style="11" customWidth="1"/>
    <col min="10497" max="10739" width="9" style="11"/>
    <col min="10740" max="10740" width="3.875" style="11" customWidth="1"/>
    <col min="10741" max="10741" width="10.75" style="11" customWidth="1"/>
    <col min="10742" max="10743" width="9" style="11"/>
    <col min="10744" max="10752" width="11.375" style="11" customWidth="1"/>
    <col min="10753" max="10995" width="9" style="11"/>
    <col min="10996" max="10996" width="3.875" style="11" customWidth="1"/>
    <col min="10997" max="10997" width="10.75" style="11" customWidth="1"/>
    <col min="10998" max="10999" width="9" style="11"/>
    <col min="11000" max="11008" width="11.375" style="11" customWidth="1"/>
    <col min="11009" max="11251" width="9" style="11"/>
    <col min="11252" max="11252" width="3.875" style="11" customWidth="1"/>
    <col min="11253" max="11253" width="10.75" style="11" customWidth="1"/>
    <col min="11254" max="11255" width="9" style="11"/>
    <col min="11256" max="11264" width="11.375" style="11" customWidth="1"/>
    <col min="11265" max="11507" width="9" style="11"/>
    <col min="11508" max="11508" width="3.875" style="11" customWidth="1"/>
    <col min="11509" max="11509" width="10.75" style="11" customWidth="1"/>
    <col min="11510" max="11511" width="9" style="11"/>
    <col min="11512" max="11520" width="11.375" style="11" customWidth="1"/>
    <col min="11521" max="11763" width="9" style="11"/>
    <col min="11764" max="11764" width="3.875" style="11" customWidth="1"/>
    <col min="11765" max="11765" width="10.75" style="11" customWidth="1"/>
    <col min="11766" max="11767" width="9" style="11"/>
    <col min="11768" max="11776" width="11.375" style="11" customWidth="1"/>
    <col min="11777" max="12019" width="9" style="11"/>
    <col min="12020" max="12020" width="3.875" style="11" customWidth="1"/>
    <col min="12021" max="12021" width="10.75" style="11" customWidth="1"/>
    <col min="12022" max="12023" width="9" style="11"/>
    <col min="12024" max="12032" width="11.375" style="11" customWidth="1"/>
    <col min="12033" max="12275" width="9" style="11"/>
    <col min="12276" max="12276" width="3.875" style="11" customWidth="1"/>
    <col min="12277" max="12277" width="10.75" style="11" customWidth="1"/>
    <col min="12278" max="12279" width="9" style="11"/>
    <col min="12280" max="12288" width="11.375" style="11" customWidth="1"/>
    <col min="12289" max="12531" width="9" style="11"/>
    <col min="12532" max="12532" width="3.875" style="11" customWidth="1"/>
    <col min="12533" max="12533" width="10.75" style="11" customWidth="1"/>
    <col min="12534" max="12535" width="9" style="11"/>
    <col min="12536" max="12544" width="11.375" style="11" customWidth="1"/>
    <col min="12545" max="12787" width="9" style="11"/>
    <col min="12788" max="12788" width="3.875" style="11" customWidth="1"/>
    <col min="12789" max="12789" width="10.75" style="11" customWidth="1"/>
    <col min="12790" max="12791" width="9" style="11"/>
    <col min="12792" max="12800" width="11.375" style="11" customWidth="1"/>
    <col min="12801" max="13043" width="9" style="11"/>
    <col min="13044" max="13044" width="3.875" style="11" customWidth="1"/>
    <col min="13045" max="13045" width="10.75" style="11" customWidth="1"/>
    <col min="13046" max="13047" width="9" style="11"/>
    <col min="13048" max="13056" width="11.375" style="11" customWidth="1"/>
    <col min="13057" max="13299" width="9" style="11"/>
    <col min="13300" max="13300" width="3.875" style="11" customWidth="1"/>
    <col min="13301" max="13301" width="10.75" style="11" customWidth="1"/>
    <col min="13302" max="13303" width="9" style="11"/>
    <col min="13304" max="13312" width="11.375" style="11" customWidth="1"/>
    <col min="13313" max="13555" width="9" style="11"/>
    <col min="13556" max="13556" width="3.875" style="11" customWidth="1"/>
    <col min="13557" max="13557" width="10.75" style="11" customWidth="1"/>
    <col min="13558" max="13559" width="9" style="11"/>
    <col min="13560" max="13568" width="11.375" style="11" customWidth="1"/>
    <col min="13569" max="13811" width="9" style="11"/>
    <col min="13812" max="13812" width="3.875" style="11" customWidth="1"/>
    <col min="13813" max="13813" width="10.75" style="11" customWidth="1"/>
    <col min="13814" max="13815" width="9" style="11"/>
    <col min="13816" max="13824" width="11.375" style="11" customWidth="1"/>
    <col min="13825" max="14067" width="9" style="11"/>
    <col min="14068" max="14068" width="3.875" style="11" customWidth="1"/>
    <col min="14069" max="14069" width="10.75" style="11" customWidth="1"/>
    <col min="14070" max="14071" width="9" style="11"/>
    <col min="14072" max="14080" width="11.375" style="11" customWidth="1"/>
    <col min="14081" max="14323" width="9" style="11"/>
    <col min="14324" max="14324" width="3.875" style="11" customWidth="1"/>
    <col min="14325" max="14325" width="10.75" style="11" customWidth="1"/>
    <col min="14326" max="14327" width="9" style="11"/>
    <col min="14328" max="14336" width="11.375" style="11" customWidth="1"/>
    <col min="14337" max="14579" width="9" style="11"/>
    <col min="14580" max="14580" width="3.875" style="11" customWidth="1"/>
    <col min="14581" max="14581" width="10.75" style="11" customWidth="1"/>
    <col min="14582" max="14583" width="9" style="11"/>
    <col min="14584" max="14592" width="11.375" style="11" customWidth="1"/>
    <col min="14593" max="14835" width="9" style="11"/>
    <col min="14836" max="14836" width="3.875" style="11" customWidth="1"/>
    <col min="14837" max="14837" width="10.75" style="11" customWidth="1"/>
    <col min="14838" max="14839" width="9" style="11"/>
    <col min="14840" max="14848" width="11.375" style="11" customWidth="1"/>
    <col min="14849" max="15091" width="9" style="11"/>
    <col min="15092" max="15092" width="3.875" style="11" customWidth="1"/>
    <col min="15093" max="15093" width="10.75" style="11" customWidth="1"/>
    <col min="15094" max="15095" width="9" style="11"/>
    <col min="15096" max="15104" width="11.375" style="11" customWidth="1"/>
    <col min="15105" max="15347" width="9" style="11"/>
    <col min="15348" max="15348" width="3.875" style="11" customWidth="1"/>
    <col min="15349" max="15349" width="10.75" style="11" customWidth="1"/>
    <col min="15350" max="15351" width="9" style="11"/>
    <col min="15352" max="15360" width="11.375" style="11" customWidth="1"/>
    <col min="15361" max="15603" width="9" style="11"/>
    <col min="15604" max="15604" width="3.875" style="11" customWidth="1"/>
    <col min="15605" max="15605" width="10.75" style="11" customWidth="1"/>
    <col min="15606" max="15607" width="9" style="11"/>
    <col min="15608" max="15616" width="11.375" style="11" customWidth="1"/>
    <col min="15617" max="15859" width="9" style="11"/>
    <col min="15860" max="15860" width="3.875" style="11" customWidth="1"/>
    <col min="15861" max="15861" width="10.75" style="11" customWidth="1"/>
    <col min="15862" max="15863" width="9" style="11"/>
    <col min="15864" max="15872" width="11.375" style="11" customWidth="1"/>
    <col min="15873" max="16115" width="9" style="11"/>
    <col min="16116" max="16116" width="3.875" style="11" customWidth="1"/>
    <col min="16117" max="16117" width="10.75" style="11" customWidth="1"/>
    <col min="16118" max="16119" width="9" style="11"/>
    <col min="16120" max="16128" width="11.375" style="11" customWidth="1"/>
    <col min="16129" max="16384" width="9" style="11"/>
  </cols>
  <sheetData>
    <row r="1" spans="1:13" ht="15.75" customHeight="1" x14ac:dyDescent="0.25">
      <c r="J1" s="28" t="s">
        <v>0</v>
      </c>
      <c r="K1" s="28"/>
      <c r="L1" s="28"/>
      <c r="M1" s="28"/>
    </row>
    <row r="2" spans="1:13" x14ac:dyDescent="0.25">
      <c r="J2" s="28"/>
      <c r="K2" s="28"/>
      <c r="L2" s="28"/>
      <c r="M2" s="28"/>
    </row>
    <row r="3" spans="1:13" x14ac:dyDescent="0.25">
      <c r="J3" s="28"/>
      <c r="K3" s="28"/>
      <c r="L3" s="28"/>
      <c r="M3" s="28"/>
    </row>
    <row r="4" spans="1:13" x14ac:dyDescent="0.25">
      <c r="J4" s="28"/>
      <c r="K4" s="28"/>
      <c r="L4" s="28"/>
      <c r="M4" s="28"/>
    </row>
    <row r="5" spans="1:13" ht="22.5" x14ac:dyDescent="0.25">
      <c r="A5" s="29" t="s">
        <v>1</v>
      </c>
      <c r="B5" s="29"/>
      <c r="C5" s="29"/>
      <c r="D5" s="29"/>
      <c r="E5" s="29"/>
      <c r="F5" s="29"/>
      <c r="G5" s="29"/>
      <c r="H5" s="29"/>
      <c r="I5" s="29"/>
      <c r="J5" s="29"/>
      <c r="K5" s="29"/>
      <c r="L5" s="29"/>
      <c r="M5" s="29"/>
    </row>
    <row r="6" spans="1:13" ht="22.5" x14ac:dyDescent="0.25">
      <c r="A6" s="30" t="s">
        <v>133</v>
      </c>
      <c r="B6" s="30"/>
      <c r="C6" s="30"/>
      <c r="D6" s="30"/>
      <c r="E6" s="30"/>
      <c r="F6" s="30"/>
      <c r="G6" s="30"/>
      <c r="H6" s="30"/>
      <c r="I6" s="30"/>
      <c r="J6" s="30"/>
      <c r="K6" s="30"/>
      <c r="L6" s="30"/>
      <c r="M6" s="30"/>
    </row>
    <row r="7" spans="1:13" x14ac:dyDescent="0.25">
      <c r="A7" s="31"/>
      <c r="B7" s="31"/>
      <c r="C7" s="31"/>
      <c r="D7" s="31"/>
      <c r="E7" s="31"/>
      <c r="F7" s="31"/>
      <c r="G7" s="31"/>
      <c r="H7" s="31"/>
      <c r="I7" s="31"/>
      <c r="J7" s="31"/>
      <c r="K7" s="31"/>
      <c r="L7" s="31"/>
      <c r="M7" s="31"/>
    </row>
    <row r="8" spans="1:13" x14ac:dyDescent="0.25">
      <c r="A8" s="32" t="s">
        <v>2</v>
      </c>
      <c r="B8" s="33">
        <v>1000000</v>
      </c>
      <c r="C8" s="34"/>
      <c r="E8" s="35" t="s">
        <v>40</v>
      </c>
      <c r="F8" s="35"/>
      <c r="G8" s="35"/>
      <c r="H8" s="35"/>
      <c r="I8" s="35"/>
      <c r="J8" s="35"/>
      <c r="K8" s="35"/>
      <c r="L8" s="35"/>
      <c r="M8" s="35"/>
    </row>
    <row r="9" spans="1:13" s="38" customFormat="1" ht="15" customHeight="1" x14ac:dyDescent="0.2">
      <c r="A9" s="32"/>
      <c r="B9" s="36" t="s">
        <v>3</v>
      </c>
      <c r="C9" s="37"/>
      <c r="E9" s="39" t="s">
        <v>4</v>
      </c>
      <c r="F9" s="39"/>
      <c r="G9" s="39"/>
      <c r="H9" s="39"/>
      <c r="I9" s="39"/>
      <c r="J9" s="39"/>
      <c r="K9" s="39"/>
      <c r="L9" s="39"/>
      <c r="M9" s="39"/>
    </row>
    <row r="10" spans="1:13" x14ac:dyDescent="0.25">
      <c r="A10" s="32" t="s">
        <v>5</v>
      </c>
      <c r="B10" s="33">
        <v>1010000</v>
      </c>
      <c r="C10" s="34"/>
      <c r="E10" s="35" t="s">
        <v>40</v>
      </c>
      <c r="F10" s="35"/>
      <c r="G10" s="35"/>
      <c r="H10" s="35"/>
      <c r="I10" s="35"/>
      <c r="J10" s="35"/>
      <c r="K10" s="35"/>
      <c r="L10" s="35"/>
      <c r="M10" s="35"/>
    </row>
    <row r="11" spans="1:13" s="38" customFormat="1" ht="15" customHeight="1" x14ac:dyDescent="0.2">
      <c r="A11" s="32"/>
      <c r="B11" s="36" t="s">
        <v>3</v>
      </c>
      <c r="C11" s="37"/>
      <c r="E11" s="19" t="s">
        <v>6</v>
      </c>
      <c r="F11" s="19"/>
      <c r="G11" s="19"/>
      <c r="H11" s="19"/>
      <c r="I11" s="19"/>
      <c r="J11" s="19"/>
      <c r="K11" s="19"/>
      <c r="L11" s="19"/>
      <c r="M11" s="19"/>
    </row>
    <row r="12" spans="1:13" s="42" customFormat="1" ht="43.5" customHeight="1" x14ac:dyDescent="0.3">
      <c r="A12" s="32" t="s">
        <v>7</v>
      </c>
      <c r="B12" s="40" t="s">
        <v>62</v>
      </c>
      <c r="C12" s="41" t="s">
        <v>63</v>
      </c>
      <c r="E12" s="43" t="s">
        <v>64</v>
      </c>
      <c r="F12" s="43"/>
      <c r="G12" s="43"/>
      <c r="H12" s="43"/>
      <c r="I12" s="43"/>
      <c r="J12" s="43"/>
      <c r="K12" s="43"/>
      <c r="L12" s="43"/>
      <c r="M12" s="43"/>
    </row>
    <row r="13" spans="1:13" s="38" customFormat="1" ht="11.25" x14ac:dyDescent="0.2">
      <c r="A13" s="32"/>
      <c r="B13" s="44" t="s">
        <v>8</v>
      </c>
      <c r="C13" s="44" t="s">
        <v>9</v>
      </c>
      <c r="E13" s="39" t="s">
        <v>10</v>
      </c>
      <c r="F13" s="39"/>
      <c r="G13" s="39"/>
      <c r="H13" s="39"/>
      <c r="I13" s="39"/>
      <c r="J13" s="39"/>
      <c r="K13" s="39"/>
      <c r="L13" s="39"/>
      <c r="M13" s="39"/>
    </row>
    <row r="14" spans="1:13" s="46" customFormat="1" ht="30.75" customHeight="1" x14ac:dyDescent="0.25">
      <c r="A14" s="45" t="s">
        <v>11</v>
      </c>
      <c r="B14" s="45"/>
      <c r="C14" s="45"/>
      <c r="D14" s="45"/>
      <c r="E14" s="45"/>
      <c r="F14" s="45"/>
      <c r="G14" s="45"/>
      <c r="H14" s="45"/>
      <c r="I14" s="45"/>
      <c r="J14" s="45"/>
      <c r="K14" s="45"/>
      <c r="L14" s="45"/>
      <c r="M14" s="45"/>
    </row>
    <row r="15" spans="1:13" hidden="1" x14ac:dyDescent="0.25"/>
    <row r="16" spans="1:13" x14ac:dyDescent="0.25">
      <c r="A16" s="8" t="s">
        <v>27</v>
      </c>
      <c r="B16" s="47" t="s">
        <v>12</v>
      </c>
      <c r="C16" s="47"/>
      <c r="D16" s="47"/>
      <c r="E16" s="47"/>
      <c r="F16" s="47"/>
      <c r="G16" s="47"/>
      <c r="H16" s="47"/>
      <c r="I16" s="47"/>
      <c r="J16" s="47"/>
      <c r="K16" s="47"/>
      <c r="L16" s="47"/>
      <c r="M16" s="47"/>
    </row>
    <row r="17" spans="1:13" ht="33.75" customHeight="1" x14ac:dyDescent="0.25">
      <c r="A17" s="8">
        <v>1</v>
      </c>
      <c r="B17" s="21" t="s">
        <v>65</v>
      </c>
      <c r="C17" s="22"/>
      <c r="D17" s="22"/>
      <c r="E17" s="22"/>
      <c r="F17" s="22"/>
      <c r="G17" s="22"/>
      <c r="H17" s="22"/>
      <c r="I17" s="22"/>
      <c r="J17" s="22"/>
      <c r="K17" s="22"/>
      <c r="L17" s="22"/>
      <c r="M17" s="23"/>
    </row>
    <row r="18" spans="1:13" hidden="1" x14ac:dyDescent="0.25">
      <c r="A18" s="8"/>
      <c r="B18" s="47"/>
      <c r="C18" s="47"/>
      <c r="D18" s="47"/>
      <c r="E18" s="47"/>
      <c r="F18" s="47"/>
      <c r="G18" s="47"/>
      <c r="H18" s="47"/>
      <c r="I18" s="47"/>
      <c r="J18" s="47"/>
      <c r="K18" s="47"/>
      <c r="L18" s="47"/>
      <c r="M18" s="47"/>
    </row>
    <row r="20" spans="1:13" ht="33" customHeight="1" x14ac:dyDescent="0.25">
      <c r="A20" s="48" t="s">
        <v>134</v>
      </c>
      <c r="B20" s="48"/>
      <c r="C20" s="48"/>
      <c r="D20" s="48"/>
      <c r="E20" s="48"/>
      <c r="F20" s="48"/>
      <c r="G20" s="48"/>
      <c r="H20" s="48"/>
      <c r="I20" s="48"/>
      <c r="J20" s="48"/>
      <c r="K20" s="48"/>
      <c r="L20" s="48"/>
      <c r="M20" s="48"/>
    </row>
    <row r="21" spans="1:13" x14ac:dyDescent="0.25">
      <c r="A21" s="34"/>
    </row>
    <row r="22" spans="1:13" x14ac:dyDescent="0.25">
      <c r="A22" s="49" t="s">
        <v>13</v>
      </c>
    </row>
    <row r="23" spans="1:13" hidden="1" x14ac:dyDescent="0.25"/>
    <row r="24" spans="1:13" x14ac:dyDescent="0.25">
      <c r="A24" s="8" t="s">
        <v>27</v>
      </c>
      <c r="B24" s="47" t="s">
        <v>14</v>
      </c>
      <c r="C24" s="47"/>
      <c r="D24" s="47"/>
      <c r="E24" s="47"/>
      <c r="F24" s="47"/>
      <c r="G24" s="47"/>
      <c r="H24" s="47"/>
      <c r="I24" s="47"/>
      <c r="J24" s="47"/>
      <c r="K24" s="47"/>
      <c r="L24" s="47"/>
      <c r="M24" s="47"/>
    </row>
    <row r="25" spans="1:13" ht="36" customHeight="1" x14ac:dyDescent="0.25">
      <c r="A25" s="50">
        <v>1</v>
      </c>
      <c r="B25" s="21" t="s">
        <v>107</v>
      </c>
      <c r="C25" s="22"/>
      <c r="D25" s="22"/>
      <c r="E25" s="22"/>
      <c r="F25" s="22"/>
      <c r="G25" s="22"/>
      <c r="H25" s="22"/>
      <c r="I25" s="22"/>
      <c r="J25" s="22"/>
      <c r="K25" s="22"/>
      <c r="L25" s="22"/>
      <c r="M25" s="23"/>
    </row>
    <row r="26" spans="1:13" x14ac:dyDescent="0.25">
      <c r="A26" s="50"/>
      <c r="B26" s="21"/>
      <c r="C26" s="22"/>
      <c r="D26" s="22"/>
      <c r="E26" s="22"/>
      <c r="F26" s="22"/>
      <c r="G26" s="22"/>
      <c r="H26" s="22"/>
      <c r="I26" s="22"/>
      <c r="J26" s="22"/>
      <c r="K26" s="22"/>
      <c r="L26" s="22"/>
      <c r="M26" s="23"/>
    </row>
    <row r="28" spans="1:13" x14ac:dyDescent="0.25">
      <c r="A28" s="49" t="s">
        <v>15</v>
      </c>
      <c r="M28" s="34" t="s">
        <v>16</v>
      </c>
    </row>
    <row r="29" spans="1:13" hidden="1" x14ac:dyDescent="0.25"/>
    <row r="30" spans="1:13" hidden="1" x14ac:dyDescent="0.25"/>
    <row r="31" spans="1:13" ht="30" customHeight="1" x14ac:dyDescent="0.25">
      <c r="A31" s="47" t="s">
        <v>27</v>
      </c>
      <c r="B31" s="47" t="s">
        <v>17</v>
      </c>
      <c r="C31" s="47"/>
      <c r="D31" s="47"/>
      <c r="E31" s="47" t="s">
        <v>18</v>
      </c>
      <c r="F31" s="47"/>
      <c r="G31" s="47"/>
      <c r="H31" s="47" t="s">
        <v>19</v>
      </c>
      <c r="I31" s="47"/>
      <c r="J31" s="47"/>
      <c r="K31" s="47" t="s">
        <v>20</v>
      </c>
      <c r="L31" s="47"/>
      <c r="M31" s="47"/>
    </row>
    <row r="32" spans="1:13" ht="33" customHeight="1" x14ac:dyDescent="0.25">
      <c r="A32" s="47"/>
      <c r="B32" s="47"/>
      <c r="C32" s="47"/>
      <c r="D32" s="47"/>
      <c r="E32" s="8" t="s">
        <v>21</v>
      </c>
      <c r="F32" s="8" t="s">
        <v>22</v>
      </c>
      <c r="G32" s="8" t="s">
        <v>23</v>
      </c>
      <c r="H32" s="8" t="s">
        <v>21</v>
      </c>
      <c r="I32" s="8" t="s">
        <v>22</v>
      </c>
      <c r="J32" s="8" t="s">
        <v>23</v>
      </c>
      <c r="K32" s="8" t="s">
        <v>21</v>
      </c>
      <c r="L32" s="8" t="s">
        <v>22</v>
      </c>
      <c r="M32" s="8" t="s">
        <v>23</v>
      </c>
    </row>
    <row r="33" spans="1:13" x14ac:dyDescent="0.25">
      <c r="A33" s="8">
        <v>1</v>
      </c>
      <c r="B33" s="47">
        <v>2</v>
      </c>
      <c r="C33" s="47"/>
      <c r="D33" s="47"/>
      <c r="E33" s="8">
        <v>3</v>
      </c>
      <c r="F33" s="8">
        <v>4</v>
      </c>
      <c r="G33" s="8">
        <v>5</v>
      </c>
      <c r="H33" s="8">
        <v>6</v>
      </c>
      <c r="I33" s="8">
        <v>7</v>
      </c>
      <c r="J33" s="8">
        <v>8</v>
      </c>
      <c r="K33" s="8">
        <v>9</v>
      </c>
      <c r="L33" s="8">
        <v>10</v>
      </c>
      <c r="M33" s="8">
        <v>11</v>
      </c>
    </row>
    <row r="34" spans="1:13" x14ac:dyDescent="0.25">
      <c r="A34" s="51">
        <v>1</v>
      </c>
      <c r="B34" s="21" t="s">
        <v>64</v>
      </c>
      <c r="C34" s="22"/>
      <c r="D34" s="23"/>
      <c r="E34" s="52">
        <v>3588550</v>
      </c>
      <c r="F34" s="52">
        <v>16000</v>
      </c>
      <c r="G34" s="52">
        <f>SUM(E34:F34)</f>
        <v>3604550</v>
      </c>
      <c r="H34" s="52">
        <v>3569956.47</v>
      </c>
      <c r="I34" s="52">
        <f>10945+15989.29</f>
        <v>26934.29</v>
      </c>
      <c r="J34" s="52">
        <f>SUM(H34:I34)</f>
        <v>3596890.7600000002</v>
      </c>
      <c r="K34" s="52">
        <f>H34-E34</f>
        <v>-18593.529999999795</v>
      </c>
      <c r="L34" s="52">
        <f>I34-F34</f>
        <v>10934.29</v>
      </c>
      <c r="M34" s="52">
        <f>SUM(K34:L34)</f>
        <v>-7659.2399999997942</v>
      </c>
    </row>
    <row r="35" spans="1:13" ht="16.5" thickBot="1" x14ac:dyDescent="0.3">
      <c r="A35" s="53">
        <v>2</v>
      </c>
      <c r="B35" s="25" t="s">
        <v>110</v>
      </c>
      <c r="C35" s="26"/>
      <c r="D35" s="27"/>
      <c r="E35" s="54"/>
      <c r="F35" s="54">
        <v>35000</v>
      </c>
      <c r="G35" s="54">
        <f>SUM(E35:F35)</f>
        <v>35000</v>
      </c>
      <c r="H35" s="54"/>
      <c r="I35" s="54">
        <v>34807.99</v>
      </c>
      <c r="J35" s="54">
        <f>SUM(H35:I35)</f>
        <v>34807.99</v>
      </c>
      <c r="K35" s="54">
        <f>H35-E35</f>
        <v>0</v>
      </c>
      <c r="L35" s="54">
        <f>I35-F35</f>
        <v>-192.01000000000204</v>
      </c>
      <c r="M35" s="54">
        <f>SUM(K35:L35)</f>
        <v>-192.01000000000204</v>
      </c>
    </row>
    <row r="36" spans="1:13" hidden="1" x14ac:dyDescent="0.25">
      <c r="A36" s="55"/>
      <c r="B36" s="56" t="s">
        <v>41</v>
      </c>
      <c r="C36" s="57"/>
      <c r="D36" s="58"/>
      <c r="E36" s="59"/>
      <c r="F36" s="59"/>
      <c r="G36" s="59">
        <f t="shared" ref="G36:G37" si="0">SUM(E36:F36)</f>
        <v>0</v>
      </c>
      <c r="H36" s="59"/>
      <c r="I36" s="59"/>
      <c r="J36" s="59">
        <f t="shared" ref="J36:J37" si="1">SUM(H36:I36)</f>
        <v>0</v>
      </c>
      <c r="K36" s="59">
        <f t="shared" ref="K36:L37" si="2">H36-E36</f>
        <v>0</v>
      </c>
      <c r="L36" s="59">
        <f t="shared" si="2"/>
        <v>0</v>
      </c>
      <c r="M36" s="59">
        <f t="shared" ref="M36:M37" si="3">SUM(K36:L36)</f>
        <v>0</v>
      </c>
    </row>
    <row r="37" spans="1:13" ht="32.25" hidden="1" customHeight="1" thickBot="1" x14ac:dyDescent="0.3">
      <c r="A37" s="53"/>
      <c r="B37" s="25" t="s">
        <v>66</v>
      </c>
      <c r="C37" s="26"/>
      <c r="D37" s="27"/>
      <c r="E37" s="54"/>
      <c r="F37" s="54"/>
      <c r="G37" s="54">
        <f t="shared" si="0"/>
        <v>0</v>
      </c>
      <c r="H37" s="54"/>
      <c r="I37" s="54"/>
      <c r="J37" s="54">
        <f t="shared" si="1"/>
        <v>0</v>
      </c>
      <c r="K37" s="54">
        <f t="shared" si="2"/>
        <v>0</v>
      </c>
      <c r="L37" s="54">
        <f t="shared" si="2"/>
        <v>0</v>
      </c>
      <c r="M37" s="54">
        <f t="shared" si="3"/>
        <v>0</v>
      </c>
    </row>
    <row r="38" spans="1:13" x14ac:dyDescent="0.25">
      <c r="A38" s="60"/>
      <c r="B38" s="61" t="s">
        <v>24</v>
      </c>
      <c r="C38" s="61"/>
      <c r="D38" s="61"/>
      <c r="E38" s="59">
        <f>SUM(E34:E37)</f>
        <v>3588550</v>
      </c>
      <c r="F38" s="59">
        <f t="shared" ref="F38:G38" si="4">SUM(F34:F37)</f>
        <v>51000</v>
      </c>
      <c r="G38" s="59">
        <f t="shared" si="4"/>
        <v>3639550</v>
      </c>
      <c r="H38" s="59">
        <f>SUM(H34:H37)</f>
        <v>3569956.47</v>
      </c>
      <c r="I38" s="59">
        <f t="shared" ref="I38:M38" si="5">SUM(I34:I37)</f>
        <v>61742.28</v>
      </c>
      <c r="J38" s="59">
        <f t="shared" si="5"/>
        <v>3631698.7500000005</v>
      </c>
      <c r="K38" s="59">
        <f t="shared" si="5"/>
        <v>-18593.529999999795</v>
      </c>
      <c r="L38" s="59">
        <f t="shared" si="5"/>
        <v>10742.279999999999</v>
      </c>
      <c r="M38" s="59">
        <f t="shared" si="5"/>
        <v>-7851.2499999997963</v>
      </c>
    </row>
    <row r="39" spans="1:13" ht="32.25" customHeight="1" x14ac:dyDescent="0.25">
      <c r="A39" s="62" t="s">
        <v>25</v>
      </c>
      <c r="B39" s="63"/>
      <c r="C39" s="63"/>
      <c r="D39" s="63"/>
      <c r="E39" s="63"/>
      <c r="F39" s="63"/>
      <c r="G39" s="63"/>
      <c r="H39" s="63"/>
      <c r="I39" s="63"/>
      <c r="J39" s="63"/>
      <c r="K39" s="63"/>
      <c r="L39" s="63"/>
      <c r="M39" s="63"/>
    </row>
    <row r="40" spans="1:13" x14ac:dyDescent="0.25">
      <c r="A40" s="17"/>
      <c r="B40" s="17" t="s">
        <v>100</v>
      </c>
      <c r="C40" s="17"/>
      <c r="D40" s="17"/>
      <c r="E40" s="17"/>
      <c r="F40" s="17"/>
      <c r="G40" s="17"/>
      <c r="H40" s="17"/>
      <c r="I40" s="17"/>
      <c r="J40" s="17"/>
      <c r="K40" s="17"/>
      <c r="L40" s="17"/>
      <c r="M40" s="17"/>
    </row>
    <row r="41" spans="1:13" ht="41.25" customHeight="1" x14ac:dyDescent="0.25">
      <c r="A41" s="17"/>
      <c r="B41" s="18" t="s">
        <v>111</v>
      </c>
      <c r="C41" s="18"/>
      <c r="D41" s="18"/>
      <c r="E41" s="18"/>
      <c r="F41" s="18"/>
      <c r="G41" s="18"/>
      <c r="H41" s="18"/>
      <c r="I41" s="18"/>
      <c r="J41" s="18"/>
      <c r="K41" s="18"/>
      <c r="L41" s="18"/>
      <c r="M41" s="18"/>
    </row>
    <row r="42" spans="1:13" x14ac:dyDescent="0.25">
      <c r="B42" s="18" t="s">
        <v>112</v>
      </c>
      <c r="C42" s="18"/>
      <c r="D42" s="18"/>
      <c r="E42" s="18"/>
      <c r="F42" s="18"/>
      <c r="G42" s="18"/>
      <c r="H42" s="18"/>
      <c r="I42" s="18"/>
      <c r="J42" s="18"/>
      <c r="K42" s="18"/>
      <c r="L42" s="18"/>
      <c r="M42" s="18"/>
    </row>
    <row r="43" spans="1:13" x14ac:dyDescent="0.25">
      <c r="A43" s="48" t="s">
        <v>26</v>
      </c>
      <c r="B43" s="48"/>
      <c r="C43" s="48"/>
      <c r="D43" s="48"/>
      <c r="E43" s="48"/>
      <c r="F43" s="48"/>
      <c r="G43" s="48"/>
      <c r="H43" s="48"/>
      <c r="I43" s="48"/>
      <c r="J43" s="34"/>
      <c r="K43" s="34"/>
      <c r="L43" s="34"/>
      <c r="M43" s="34" t="s">
        <v>16</v>
      </c>
    </row>
    <row r="45" spans="1:13" ht="31.5" customHeight="1" x14ac:dyDescent="0.25">
      <c r="A45" s="47" t="s">
        <v>27</v>
      </c>
      <c r="B45" s="47" t="s">
        <v>28</v>
      </c>
      <c r="C45" s="47"/>
      <c r="D45" s="47"/>
      <c r="E45" s="47" t="s">
        <v>18</v>
      </c>
      <c r="F45" s="47"/>
      <c r="G45" s="47"/>
      <c r="H45" s="47" t="s">
        <v>19</v>
      </c>
      <c r="I45" s="47"/>
      <c r="J45" s="47"/>
      <c r="K45" s="47" t="s">
        <v>20</v>
      </c>
      <c r="L45" s="47"/>
      <c r="M45" s="47"/>
    </row>
    <row r="46" spans="1:13" ht="33.75" customHeight="1" x14ac:dyDescent="0.25">
      <c r="A46" s="47"/>
      <c r="B46" s="47"/>
      <c r="C46" s="47"/>
      <c r="D46" s="47"/>
      <c r="E46" s="8" t="s">
        <v>21</v>
      </c>
      <c r="F46" s="8" t="s">
        <v>22</v>
      </c>
      <c r="G46" s="8" t="s">
        <v>23</v>
      </c>
      <c r="H46" s="8" t="s">
        <v>21</v>
      </c>
      <c r="I46" s="8" t="s">
        <v>22</v>
      </c>
      <c r="J46" s="8" t="s">
        <v>23</v>
      </c>
      <c r="K46" s="8" t="s">
        <v>21</v>
      </c>
      <c r="L46" s="8" t="s">
        <v>22</v>
      </c>
      <c r="M46" s="8" t="s">
        <v>23</v>
      </c>
    </row>
    <row r="47" spans="1:13" x14ac:dyDescent="0.25">
      <c r="A47" s="8">
        <v>1</v>
      </c>
      <c r="B47" s="47">
        <v>2</v>
      </c>
      <c r="C47" s="47"/>
      <c r="D47" s="47"/>
      <c r="E47" s="8">
        <v>3</v>
      </c>
      <c r="F47" s="8">
        <v>4</v>
      </c>
      <c r="G47" s="8">
        <v>5</v>
      </c>
      <c r="H47" s="8">
        <v>6</v>
      </c>
      <c r="I47" s="8">
        <v>7</v>
      </c>
      <c r="J47" s="8">
        <v>8</v>
      </c>
      <c r="K47" s="8">
        <v>9</v>
      </c>
      <c r="L47" s="8">
        <v>10</v>
      </c>
      <c r="M47" s="8">
        <v>11</v>
      </c>
    </row>
    <row r="48" spans="1:13" ht="36.75" customHeight="1" x14ac:dyDescent="0.25">
      <c r="A48" s="50">
        <v>1</v>
      </c>
      <c r="B48" s="21" t="s">
        <v>113</v>
      </c>
      <c r="C48" s="22"/>
      <c r="D48" s="23"/>
      <c r="E48" s="8"/>
      <c r="F48" s="8"/>
      <c r="G48" s="8">
        <f t="shared" ref="G48:G49" si="6">SUM(E48:F48)</f>
        <v>0</v>
      </c>
      <c r="H48" s="8"/>
      <c r="I48" s="8"/>
      <c r="J48" s="8">
        <f t="shared" ref="J48:J49" si="7">SUM(H48:I48)</f>
        <v>0</v>
      </c>
      <c r="K48" s="8">
        <f t="shared" ref="K48:M50" si="8">H48-E48</f>
        <v>0</v>
      </c>
      <c r="L48" s="8">
        <f t="shared" si="8"/>
        <v>0</v>
      </c>
      <c r="M48" s="8">
        <f t="shared" si="8"/>
        <v>0</v>
      </c>
    </row>
    <row r="49" spans="1:13" ht="32.25" hidden="1" customHeight="1" x14ac:dyDescent="0.25">
      <c r="A49" s="50"/>
      <c r="B49" s="21"/>
      <c r="C49" s="22"/>
      <c r="D49" s="23"/>
      <c r="E49" s="8"/>
      <c r="F49" s="8"/>
      <c r="G49" s="8">
        <f t="shared" si="6"/>
        <v>0</v>
      </c>
      <c r="H49" s="8"/>
      <c r="I49" s="8"/>
      <c r="J49" s="8">
        <f t="shared" si="7"/>
        <v>0</v>
      </c>
      <c r="K49" s="8">
        <f t="shared" si="8"/>
        <v>0</v>
      </c>
      <c r="L49" s="8">
        <f t="shared" si="8"/>
        <v>0</v>
      </c>
      <c r="M49" s="8">
        <f t="shared" si="8"/>
        <v>0</v>
      </c>
    </row>
    <row r="50" spans="1:13" x14ac:dyDescent="0.25">
      <c r="A50" s="50"/>
      <c r="B50" s="21"/>
      <c r="C50" s="22"/>
      <c r="D50" s="23"/>
      <c r="E50" s="8"/>
      <c r="F50" s="8"/>
      <c r="G50" s="8">
        <f t="shared" ref="G50" si="9">SUM(E50:F50)</f>
        <v>0</v>
      </c>
      <c r="H50" s="8"/>
      <c r="I50" s="8"/>
      <c r="J50" s="8">
        <f t="shared" ref="J50" si="10">SUM(H50:I50)</f>
        <v>0</v>
      </c>
      <c r="K50" s="8">
        <f t="shared" si="8"/>
        <v>0</v>
      </c>
      <c r="L50" s="8">
        <f t="shared" si="8"/>
        <v>0</v>
      </c>
      <c r="M50" s="8">
        <f t="shared" si="8"/>
        <v>0</v>
      </c>
    </row>
    <row r="52" spans="1:13" x14ac:dyDescent="0.25">
      <c r="A52" s="49" t="s">
        <v>29</v>
      </c>
    </row>
    <row r="54" spans="1:13" ht="29.25" customHeight="1" x14ac:dyDescent="0.25">
      <c r="A54" s="47" t="s">
        <v>27</v>
      </c>
      <c r="B54" s="47" t="s">
        <v>30</v>
      </c>
      <c r="C54" s="47" t="s">
        <v>31</v>
      </c>
      <c r="D54" s="47" t="s">
        <v>32</v>
      </c>
      <c r="E54" s="47" t="s">
        <v>18</v>
      </c>
      <c r="F54" s="47"/>
      <c r="G54" s="47"/>
      <c r="H54" s="47" t="s">
        <v>33</v>
      </c>
      <c r="I54" s="47"/>
      <c r="J54" s="47"/>
      <c r="K54" s="47" t="s">
        <v>20</v>
      </c>
      <c r="L54" s="47"/>
      <c r="M54" s="47"/>
    </row>
    <row r="55" spans="1:13" ht="30.75" customHeight="1" x14ac:dyDescent="0.25">
      <c r="A55" s="47"/>
      <c r="B55" s="47"/>
      <c r="C55" s="47"/>
      <c r="D55" s="47"/>
      <c r="E55" s="8" t="s">
        <v>21</v>
      </c>
      <c r="F55" s="8" t="s">
        <v>22</v>
      </c>
      <c r="G55" s="8" t="s">
        <v>23</v>
      </c>
      <c r="H55" s="8" t="s">
        <v>21</v>
      </c>
      <c r="I55" s="8" t="s">
        <v>22</v>
      </c>
      <c r="J55" s="8" t="s">
        <v>23</v>
      </c>
      <c r="K55" s="8" t="s">
        <v>21</v>
      </c>
      <c r="L55" s="8" t="s">
        <v>22</v>
      </c>
      <c r="M55" s="8" t="s">
        <v>23</v>
      </c>
    </row>
    <row r="56" spans="1:13" x14ac:dyDescent="0.25">
      <c r="A56" s="8">
        <v>1</v>
      </c>
      <c r="B56" s="8">
        <v>2</v>
      </c>
      <c r="C56" s="8">
        <v>3</v>
      </c>
      <c r="D56" s="8">
        <v>4</v>
      </c>
      <c r="E56" s="8">
        <v>5</v>
      </c>
      <c r="F56" s="8">
        <v>6</v>
      </c>
      <c r="G56" s="8">
        <v>7</v>
      </c>
      <c r="H56" s="8">
        <v>8</v>
      </c>
      <c r="I56" s="8">
        <v>9</v>
      </c>
      <c r="J56" s="8">
        <v>10</v>
      </c>
      <c r="K56" s="8">
        <v>11</v>
      </c>
      <c r="L56" s="8">
        <v>12</v>
      </c>
      <c r="M56" s="8">
        <v>13</v>
      </c>
    </row>
    <row r="57" spans="1:13" x14ac:dyDescent="0.25">
      <c r="A57" s="8">
        <v>1</v>
      </c>
      <c r="B57" s="64" t="s">
        <v>47</v>
      </c>
      <c r="C57" s="8"/>
      <c r="D57" s="8"/>
      <c r="E57" s="8"/>
      <c r="F57" s="8"/>
      <c r="G57" s="8"/>
      <c r="H57" s="8"/>
      <c r="I57" s="8"/>
      <c r="J57" s="8"/>
      <c r="K57" s="8"/>
      <c r="L57" s="8"/>
      <c r="M57" s="8"/>
    </row>
    <row r="58" spans="1:13" x14ac:dyDescent="0.25">
      <c r="A58" s="51">
        <v>1</v>
      </c>
      <c r="B58" s="2" t="s">
        <v>67</v>
      </c>
      <c r="C58" s="3" t="s">
        <v>43</v>
      </c>
      <c r="D58" s="5" t="s">
        <v>61</v>
      </c>
      <c r="E58" s="8">
        <v>1</v>
      </c>
      <c r="F58" s="8" t="s">
        <v>48</v>
      </c>
      <c r="G58" s="65">
        <f>SUM(E58:F58)</f>
        <v>1</v>
      </c>
      <c r="H58" s="8">
        <v>1</v>
      </c>
      <c r="I58" s="8" t="s">
        <v>48</v>
      </c>
      <c r="J58" s="65">
        <f>SUM(H58:I58)</f>
        <v>1</v>
      </c>
      <c r="K58" s="8">
        <f>H58-E58</f>
        <v>0</v>
      </c>
      <c r="L58" s="8" t="s">
        <v>48</v>
      </c>
      <c r="M58" s="65">
        <f>SUM(K58:L58)</f>
        <v>0</v>
      </c>
    </row>
    <row r="59" spans="1:13" x14ac:dyDescent="0.25">
      <c r="A59" s="51">
        <v>2</v>
      </c>
      <c r="B59" s="2" t="s">
        <v>68</v>
      </c>
      <c r="C59" s="3" t="s">
        <v>43</v>
      </c>
      <c r="D59" s="5" t="s">
        <v>45</v>
      </c>
      <c r="E59" s="8">
        <v>35</v>
      </c>
      <c r="F59" s="8" t="s">
        <v>48</v>
      </c>
      <c r="G59" s="65">
        <f t="shared" ref="G59:G64" si="11">SUM(E59:F59)</f>
        <v>35</v>
      </c>
      <c r="H59" s="8">
        <f>SUM(H60:H62)</f>
        <v>33.5</v>
      </c>
      <c r="I59" s="8" t="s">
        <v>48</v>
      </c>
      <c r="J59" s="65">
        <f t="shared" ref="J59:J64" si="12">SUM(H59:I59)</f>
        <v>33.5</v>
      </c>
      <c r="K59" s="8">
        <f t="shared" ref="K59:K64" si="13">H59-E59</f>
        <v>-1.5</v>
      </c>
      <c r="L59" s="8" t="s">
        <v>48</v>
      </c>
      <c r="M59" s="65">
        <f t="shared" ref="M59:M64" si="14">SUM(K59:L59)</f>
        <v>-1.5</v>
      </c>
    </row>
    <row r="60" spans="1:13" ht="31.5" x14ac:dyDescent="0.25">
      <c r="A60" s="51">
        <v>3</v>
      </c>
      <c r="B60" s="2" t="s">
        <v>69</v>
      </c>
      <c r="C60" s="3" t="s">
        <v>43</v>
      </c>
      <c r="D60" s="5" t="s">
        <v>45</v>
      </c>
      <c r="E60" s="8">
        <v>5</v>
      </c>
      <c r="F60" s="8" t="s">
        <v>48</v>
      </c>
      <c r="G60" s="65">
        <f t="shared" si="11"/>
        <v>5</v>
      </c>
      <c r="H60" s="8">
        <v>5</v>
      </c>
      <c r="I60" s="8" t="s">
        <v>48</v>
      </c>
      <c r="J60" s="65">
        <f t="shared" si="12"/>
        <v>5</v>
      </c>
      <c r="K60" s="8">
        <f t="shared" si="13"/>
        <v>0</v>
      </c>
      <c r="L60" s="8" t="s">
        <v>48</v>
      </c>
      <c r="M60" s="65">
        <f t="shared" si="14"/>
        <v>0</v>
      </c>
    </row>
    <row r="61" spans="1:13" ht="31.5" x14ac:dyDescent="0.25">
      <c r="A61" s="51">
        <v>4</v>
      </c>
      <c r="B61" s="2" t="s">
        <v>70</v>
      </c>
      <c r="C61" s="3" t="s">
        <v>43</v>
      </c>
      <c r="D61" s="5" t="s">
        <v>45</v>
      </c>
      <c r="E61" s="8">
        <v>24.5</v>
      </c>
      <c r="F61" s="8" t="s">
        <v>48</v>
      </c>
      <c r="G61" s="65">
        <f t="shared" si="11"/>
        <v>24.5</v>
      </c>
      <c r="H61" s="8">
        <v>23.5</v>
      </c>
      <c r="I61" s="8" t="s">
        <v>48</v>
      </c>
      <c r="J61" s="65">
        <f t="shared" si="12"/>
        <v>23.5</v>
      </c>
      <c r="K61" s="8">
        <f t="shared" si="13"/>
        <v>-1</v>
      </c>
      <c r="L61" s="8" t="s">
        <v>48</v>
      </c>
      <c r="M61" s="65">
        <f t="shared" si="14"/>
        <v>-1</v>
      </c>
    </row>
    <row r="62" spans="1:13" ht="31.5" x14ac:dyDescent="0.25">
      <c r="A62" s="51">
        <v>5</v>
      </c>
      <c r="B62" s="2" t="s">
        <v>106</v>
      </c>
      <c r="C62" s="3" t="s">
        <v>43</v>
      </c>
      <c r="D62" s="5" t="s">
        <v>45</v>
      </c>
      <c r="E62" s="8">
        <v>5.5</v>
      </c>
      <c r="F62" s="8" t="s">
        <v>48</v>
      </c>
      <c r="G62" s="65">
        <f t="shared" si="11"/>
        <v>5.5</v>
      </c>
      <c r="H62" s="8">
        <v>5</v>
      </c>
      <c r="I62" s="8" t="s">
        <v>48</v>
      </c>
      <c r="J62" s="65">
        <f t="shared" si="12"/>
        <v>5</v>
      </c>
      <c r="K62" s="8">
        <f t="shared" si="13"/>
        <v>-0.5</v>
      </c>
      <c r="L62" s="8" t="s">
        <v>48</v>
      </c>
      <c r="M62" s="65">
        <f t="shared" si="14"/>
        <v>-0.5</v>
      </c>
    </row>
    <row r="63" spans="1:13" ht="63.75" hidden="1" x14ac:dyDescent="0.25">
      <c r="A63" s="51"/>
      <c r="B63" s="2" t="s">
        <v>42</v>
      </c>
      <c r="C63" s="3" t="s">
        <v>44</v>
      </c>
      <c r="D63" s="1" t="s">
        <v>46</v>
      </c>
      <c r="E63" s="8"/>
      <c r="F63" s="8"/>
      <c r="G63" s="65">
        <f t="shared" si="11"/>
        <v>0</v>
      </c>
      <c r="H63" s="8">
        <f>H36</f>
        <v>0</v>
      </c>
      <c r="I63" s="8" t="s">
        <v>48</v>
      </c>
      <c r="J63" s="65">
        <f t="shared" si="12"/>
        <v>0</v>
      </c>
      <c r="K63" s="8">
        <f t="shared" si="13"/>
        <v>0</v>
      </c>
      <c r="L63" s="8" t="s">
        <v>48</v>
      </c>
      <c r="M63" s="65">
        <f t="shared" si="14"/>
        <v>0</v>
      </c>
    </row>
    <row r="64" spans="1:13" s="69" customFormat="1" ht="31.5" hidden="1" x14ac:dyDescent="0.25">
      <c r="A64" s="66"/>
      <c r="B64" s="2" t="s">
        <v>71</v>
      </c>
      <c r="C64" s="3" t="s">
        <v>44</v>
      </c>
      <c r="D64" s="1" t="s">
        <v>72</v>
      </c>
      <c r="E64" s="67"/>
      <c r="F64" s="67"/>
      <c r="G64" s="68">
        <f t="shared" si="11"/>
        <v>0</v>
      </c>
      <c r="H64" s="67">
        <f>H49</f>
        <v>0</v>
      </c>
      <c r="I64" s="67">
        <f>I37</f>
        <v>0</v>
      </c>
      <c r="J64" s="68">
        <f t="shared" si="12"/>
        <v>0</v>
      </c>
      <c r="K64" s="8">
        <f t="shared" si="13"/>
        <v>0</v>
      </c>
      <c r="L64" s="67">
        <f>I64-F64</f>
        <v>0</v>
      </c>
      <c r="M64" s="68">
        <f t="shared" si="14"/>
        <v>0</v>
      </c>
    </row>
    <row r="65" spans="1:13" x14ac:dyDescent="0.25">
      <c r="A65" s="47" t="s">
        <v>34</v>
      </c>
      <c r="B65" s="47"/>
      <c r="C65" s="47"/>
      <c r="D65" s="47"/>
      <c r="E65" s="47"/>
      <c r="F65" s="47"/>
      <c r="G65" s="47"/>
      <c r="H65" s="47"/>
      <c r="I65" s="47"/>
      <c r="J65" s="47"/>
      <c r="K65" s="47"/>
      <c r="L65" s="47"/>
      <c r="M65" s="47"/>
    </row>
    <row r="66" spans="1:13" x14ac:dyDescent="0.25">
      <c r="A66" s="70"/>
      <c r="B66" s="22" t="s">
        <v>105</v>
      </c>
      <c r="C66" s="22"/>
      <c r="D66" s="22"/>
      <c r="E66" s="22"/>
      <c r="F66" s="22"/>
      <c r="G66" s="22"/>
      <c r="H66" s="22"/>
      <c r="I66" s="22"/>
      <c r="J66" s="22"/>
      <c r="K66" s="22"/>
      <c r="L66" s="22"/>
      <c r="M66" s="23"/>
    </row>
    <row r="67" spans="1:13" ht="16.5" thickBot="1" x14ac:dyDescent="0.3">
      <c r="A67" s="71"/>
      <c r="B67" s="26"/>
      <c r="C67" s="26"/>
      <c r="D67" s="26"/>
      <c r="E67" s="26"/>
      <c r="F67" s="26"/>
      <c r="G67" s="26"/>
      <c r="H67" s="26"/>
      <c r="I67" s="26"/>
      <c r="J67" s="26"/>
      <c r="K67" s="26"/>
      <c r="L67" s="26"/>
      <c r="M67" s="27"/>
    </row>
    <row r="68" spans="1:13" ht="16.5" thickBot="1" x14ac:dyDescent="0.3">
      <c r="A68" s="72"/>
      <c r="B68" s="73"/>
      <c r="C68" s="73"/>
      <c r="D68" s="73"/>
      <c r="E68" s="73"/>
      <c r="F68" s="73"/>
      <c r="G68" s="73"/>
      <c r="H68" s="73"/>
      <c r="I68" s="73"/>
      <c r="J68" s="73"/>
      <c r="K68" s="73"/>
      <c r="L68" s="73"/>
      <c r="M68" s="74"/>
    </row>
    <row r="69" spans="1:13" x14ac:dyDescent="0.25">
      <c r="A69" s="60">
        <v>2</v>
      </c>
      <c r="B69" s="75" t="s">
        <v>49</v>
      </c>
      <c r="C69" s="60"/>
      <c r="D69" s="60"/>
      <c r="E69" s="60"/>
      <c r="F69" s="60"/>
      <c r="G69" s="60"/>
      <c r="H69" s="60"/>
      <c r="I69" s="60"/>
      <c r="J69" s="60"/>
      <c r="K69" s="60"/>
      <c r="L69" s="60"/>
      <c r="M69" s="60"/>
    </row>
    <row r="70" spans="1:13" x14ac:dyDescent="0.25">
      <c r="A70" s="51">
        <v>1</v>
      </c>
      <c r="B70" s="2" t="s">
        <v>73</v>
      </c>
      <c r="C70" s="5" t="s">
        <v>82</v>
      </c>
      <c r="D70" s="1" t="s">
        <v>85</v>
      </c>
      <c r="E70" s="8">
        <v>11.1</v>
      </c>
      <c r="F70" s="7"/>
      <c r="G70" s="65">
        <f>SUM(E70:F70)</f>
        <v>11.1</v>
      </c>
      <c r="H70" s="8">
        <v>12.7</v>
      </c>
      <c r="I70" s="8"/>
      <c r="J70" s="65">
        <f t="shared" ref="J70:J83" si="15">SUM(H70:I70)</f>
        <v>12.7</v>
      </c>
      <c r="K70" s="67">
        <f>H70-E70</f>
        <v>1.5999999999999996</v>
      </c>
      <c r="L70" s="67">
        <f>I70-F70</f>
        <v>0</v>
      </c>
      <c r="M70" s="68">
        <f t="shared" ref="M70" si="16">SUM(K70:L70)</f>
        <v>1.5999999999999996</v>
      </c>
    </row>
    <row r="71" spans="1:13" ht="25.5" x14ac:dyDescent="0.25">
      <c r="A71" s="51">
        <v>2</v>
      </c>
      <c r="B71" s="6" t="s">
        <v>74</v>
      </c>
      <c r="C71" s="5" t="s">
        <v>83</v>
      </c>
      <c r="D71" s="1" t="s">
        <v>85</v>
      </c>
      <c r="E71" s="8"/>
      <c r="F71" s="7">
        <v>265.42</v>
      </c>
      <c r="G71" s="76">
        <f>SUM(E71:F71)</f>
        <v>265.42</v>
      </c>
      <c r="H71" s="8"/>
      <c r="I71" s="67">
        <v>257.88</v>
      </c>
      <c r="J71" s="68">
        <f t="shared" si="15"/>
        <v>257.88</v>
      </c>
      <c r="K71" s="67">
        <f t="shared" ref="K71:K83" si="17">H71-E71</f>
        <v>0</v>
      </c>
      <c r="L71" s="67">
        <f t="shared" ref="L71:L83" si="18">I71-F71</f>
        <v>-7.5400000000000205</v>
      </c>
      <c r="M71" s="68">
        <f t="shared" ref="M71:M83" si="19">SUM(K71:L71)</f>
        <v>-7.5400000000000205</v>
      </c>
    </row>
    <row r="72" spans="1:13" x14ac:dyDescent="0.25">
      <c r="A72" s="51">
        <v>3</v>
      </c>
      <c r="B72" s="2" t="s">
        <v>74</v>
      </c>
      <c r="C72" s="5" t="s">
        <v>84</v>
      </c>
      <c r="D72" s="1" t="s">
        <v>85</v>
      </c>
      <c r="E72" s="8"/>
      <c r="F72" s="7">
        <v>1359.48</v>
      </c>
      <c r="G72" s="76">
        <f t="shared" ref="G72:G81" si="20">SUM(E72:F72)</f>
        <v>1359.48</v>
      </c>
      <c r="H72" s="8"/>
      <c r="I72" s="67">
        <v>1361.85</v>
      </c>
      <c r="J72" s="68">
        <f t="shared" si="15"/>
        <v>1361.85</v>
      </c>
      <c r="K72" s="67">
        <f t="shared" si="17"/>
        <v>0</v>
      </c>
      <c r="L72" s="77">
        <f t="shared" si="18"/>
        <v>2.3699999999998909</v>
      </c>
      <c r="M72" s="76">
        <f t="shared" si="19"/>
        <v>2.3699999999998909</v>
      </c>
    </row>
    <row r="73" spans="1:13" x14ac:dyDescent="0.25">
      <c r="A73" s="51">
        <v>4</v>
      </c>
      <c r="B73" s="2" t="s">
        <v>75</v>
      </c>
      <c r="C73" s="5" t="s">
        <v>84</v>
      </c>
      <c r="D73" s="1" t="s">
        <v>85</v>
      </c>
      <c r="E73" s="8"/>
      <c r="F73" s="7">
        <v>1072.03</v>
      </c>
      <c r="G73" s="76">
        <f t="shared" si="20"/>
        <v>1072.03</v>
      </c>
      <c r="H73" s="8"/>
      <c r="I73" s="67">
        <v>1074.4000000000001</v>
      </c>
      <c r="J73" s="68">
        <f t="shared" si="15"/>
        <v>1074.4000000000001</v>
      </c>
      <c r="K73" s="67">
        <f t="shared" si="17"/>
        <v>0</v>
      </c>
      <c r="L73" s="77">
        <f t="shared" si="18"/>
        <v>2.3700000000001182</v>
      </c>
      <c r="M73" s="76">
        <f t="shared" si="19"/>
        <v>2.3700000000001182</v>
      </c>
    </row>
    <row r="74" spans="1:13" ht="25.5" x14ac:dyDescent="0.25">
      <c r="A74" s="51">
        <v>5</v>
      </c>
      <c r="B74" s="2" t="s">
        <v>76</v>
      </c>
      <c r="C74" s="5" t="s">
        <v>83</v>
      </c>
      <c r="D74" s="1" t="s">
        <v>85</v>
      </c>
      <c r="E74" s="8"/>
      <c r="F74" s="7">
        <v>47.4</v>
      </c>
      <c r="G74" s="76">
        <f t="shared" si="20"/>
        <v>47.4</v>
      </c>
      <c r="H74" s="8"/>
      <c r="I74" s="67">
        <v>46.88</v>
      </c>
      <c r="J74" s="68">
        <f t="shared" si="15"/>
        <v>46.88</v>
      </c>
      <c r="K74" s="67">
        <f t="shared" si="17"/>
        <v>0</v>
      </c>
      <c r="L74" s="77">
        <f t="shared" si="18"/>
        <v>-0.51999999999999602</v>
      </c>
      <c r="M74" s="76">
        <f t="shared" si="19"/>
        <v>-0.51999999999999602</v>
      </c>
    </row>
    <row r="75" spans="1:13" x14ac:dyDescent="0.25">
      <c r="A75" s="51">
        <v>6</v>
      </c>
      <c r="B75" s="2" t="s">
        <v>76</v>
      </c>
      <c r="C75" s="5" t="s">
        <v>84</v>
      </c>
      <c r="D75" s="1" t="s">
        <v>85</v>
      </c>
      <c r="E75" s="8"/>
      <c r="F75" s="7">
        <v>35</v>
      </c>
      <c r="G75" s="76">
        <f t="shared" si="20"/>
        <v>35</v>
      </c>
      <c r="H75" s="8"/>
      <c r="I75" s="67">
        <f>ROUND((14219.29+420+$I$35)/1000,2)</f>
        <v>49.45</v>
      </c>
      <c r="J75" s="68">
        <f t="shared" si="15"/>
        <v>49.45</v>
      </c>
      <c r="K75" s="67">
        <f t="shared" si="17"/>
        <v>0</v>
      </c>
      <c r="L75" s="77">
        <f t="shared" si="18"/>
        <v>14.450000000000003</v>
      </c>
      <c r="M75" s="76">
        <f t="shared" si="19"/>
        <v>14.450000000000003</v>
      </c>
    </row>
    <row r="76" spans="1:13" ht="31.5" x14ac:dyDescent="0.25">
      <c r="A76" s="51">
        <v>7</v>
      </c>
      <c r="B76" s="2" t="s">
        <v>77</v>
      </c>
      <c r="C76" s="5" t="s">
        <v>84</v>
      </c>
      <c r="D76" s="1" t="s">
        <v>85</v>
      </c>
      <c r="E76" s="8"/>
      <c r="F76" s="7">
        <v>35</v>
      </c>
      <c r="G76" s="76">
        <f t="shared" si="20"/>
        <v>35</v>
      </c>
      <c r="H76" s="8"/>
      <c r="I76" s="67">
        <f>ROUND((14219.29+420+$I$35)/1000,2)</f>
        <v>49.45</v>
      </c>
      <c r="J76" s="68">
        <f t="shared" si="15"/>
        <v>49.45</v>
      </c>
      <c r="K76" s="67">
        <f t="shared" si="17"/>
        <v>0</v>
      </c>
      <c r="L76" s="77">
        <f t="shared" si="18"/>
        <v>14.450000000000003</v>
      </c>
      <c r="M76" s="76">
        <f t="shared" si="19"/>
        <v>14.450000000000003</v>
      </c>
    </row>
    <row r="77" spans="1:13" ht="25.5" x14ac:dyDescent="0.25">
      <c r="A77" s="51">
        <v>8</v>
      </c>
      <c r="B77" s="2" t="s">
        <v>78</v>
      </c>
      <c r="C77" s="5" t="s">
        <v>83</v>
      </c>
      <c r="D77" s="1" t="s">
        <v>85</v>
      </c>
      <c r="E77" s="8"/>
      <c r="F77" s="7">
        <v>3</v>
      </c>
      <c r="G77" s="76">
        <f t="shared" si="20"/>
        <v>3</v>
      </c>
      <c r="H77" s="8"/>
      <c r="I77" s="67">
        <v>10.050000000000001</v>
      </c>
      <c r="J77" s="68">
        <f t="shared" si="15"/>
        <v>10.050000000000001</v>
      </c>
      <c r="K77" s="67">
        <f t="shared" si="17"/>
        <v>0</v>
      </c>
      <c r="L77" s="77">
        <f t="shared" si="18"/>
        <v>7.0500000000000007</v>
      </c>
      <c r="M77" s="76">
        <f t="shared" si="19"/>
        <v>7.0500000000000007</v>
      </c>
    </row>
    <row r="78" spans="1:13" x14ac:dyDescent="0.25">
      <c r="A78" s="51">
        <v>9</v>
      </c>
      <c r="B78" s="2" t="s">
        <v>78</v>
      </c>
      <c r="C78" s="5" t="s">
        <v>84</v>
      </c>
      <c r="D78" s="1" t="s">
        <v>85</v>
      </c>
      <c r="E78" s="8"/>
      <c r="F78" s="7">
        <v>3</v>
      </c>
      <c r="G78" s="76">
        <f t="shared" si="20"/>
        <v>3</v>
      </c>
      <c r="H78" s="8"/>
      <c r="I78" s="67">
        <v>15.08</v>
      </c>
      <c r="J78" s="68">
        <f t="shared" si="15"/>
        <v>15.08</v>
      </c>
      <c r="K78" s="67">
        <f t="shared" si="17"/>
        <v>0</v>
      </c>
      <c r="L78" s="77">
        <f t="shared" si="18"/>
        <v>12.08</v>
      </c>
      <c r="M78" s="76">
        <f t="shared" si="19"/>
        <v>12.08</v>
      </c>
    </row>
    <row r="79" spans="1:13" ht="31.5" x14ac:dyDescent="0.25">
      <c r="A79" s="51">
        <v>10</v>
      </c>
      <c r="B79" s="2" t="s">
        <v>79</v>
      </c>
      <c r="C79" s="5" t="s">
        <v>84</v>
      </c>
      <c r="D79" s="1" t="s">
        <v>85</v>
      </c>
      <c r="E79" s="8"/>
      <c r="F79" s="7">
        <v>3</v>
      </c>
      <c r="G79" s="76">
        <f t="shared" si="20"/>
        <v>3</v>
      </c>
      <c r="H79" s="8"/>
      <c r="I79" s="67">
        <v>15.08</v>
      </c>
      <c r="J79" s="68">
        <f t="shared" si="15"/>
        <v>15.08</v>
      </c>
      <c r="K79" s="67">
        <f>H79-E79</f>
        <v>0</v>
      </c>
      <c r="L79" s="77">
        <f t="shared" si="18"/>
        <v>12.08</v>
      </c>
      <c r="M79" s="76">
        <f t="shared" si="19"/>
        <v>12.08</v>
      </c>
    </row>
    <row r="80" spans="1:13" x14ac:dyDescent="0.25">
      <c r="A80" s="51">
        <v>11</v>
      </c>
      <c r="B80" s="2" t="s">
        <v>80</v>
      </c>
      <c r="C80" s="5" t="s">
        <v>43</v>
      </c>
      <c r="D80" s="1" t="s">
        <v>85</v>
      </c>
      <c r="E80" s="8">
        <v>153550</v>
      </c>
      <c r="F80" s="8"/>
      <c r="G80" s="65">
        <f t="shared" si="20"/>
        <v>153550</v>
      </c>
      <c r="H80" s="8">
        <v>193945</v>
      </c>
      <c r="I80" s="67"/>
      <c r="J80" s="68">
        <f t="shared" si="15"/>
        <v>193945</v>
      </c>
      <c r="K80" s="67">
        <f>H80-E80</f>
        <v>40395</v>
      </c>
      <c r="L80" s="67">
        <f t="shared" si="18"/>
        <v>0</v>
      </c>
      <c r="M80" s="68">
        <f t="shared" si="19"/>
        <v>40395</v>
      </c>
    </row>
    <row r="81" spans="1:13" ht="31.5" x14ac:dyDescent="0.25">
      <c r="A81" s="51">
        <v>12</v>
      </c>
      <c r="B81" s="2" t="s">
        <v>114</v>
      </c>
      <c r="C81" s="78" t="s">
        <v>43</v>
      </c>
      <c r="D81" s="79" t="s">
        <v>115</v>
      </c>
      <c r="E81" s="80"/>
      <c r="F81" s="8">
        <v>266</v>
      </c>
      <c r="G81" s="65">
        <f t="shared" si="20"/>
        <v>266</v>
      </c>
      <c r="H81" s="8"/>
      <c r="I81" s="67">
        <v>266</v>
      </c>
      <c r="J81" s="68">
        <f t="shared" si="15"/>
        <v>266</v>
      </c>
      <c r="K81" s="67">
        <f>H81-E81</f>
        <v>0</v>
      </c>
      <c r="L81" s="67">
        <f t="shared" ref="L81" si="21">I81-F81</f>
        <v>0</v>
      </c>
      <c r="M81" s="68">
        <f t="shared" ref="M81" si="22">SUM(K81:L81)</f>
        <v>0</v>
      </c>
    </row>
    <row r="82" spans="1:13" ht="63.75" hidden="1" x14ac:dyDescent="0.25">
      <c r="A82" s="51"/>
      <c r="B82" s="2" t="s">
        <v>50</v>
      </c>
      <c r="C82" s="12" t="s">
        <v>44</v>
      </c>
      <c r="D82" s="13" t="s">
        <v>46</v>
      </c>
      <c r="E82" s="8"/>
      <c r="F82" s="8"/>
      <c r="G82" s="65">
        <f t="shared" ref="G82:G83" si="23">SUM(E82:F82)</f>
        <v>0</v>
      </c>
      <c r="H82" s="8">
        <v>940.35</v>
      </c>
      <c r="I82" s="8"/>
      <c r="J82" s="65">
        <f t="shared" si="15"/>
        <v>940.35</v>
      </c>
      <c r="K82" s="67">
        <f t="shared" si="17"/>
        <v>940.35</v>
      </c>
      <c r="L82" s="67">
        <f t="shared" si="18"/>
        <v>0</v>
      </c>
      <c r="M82" s="68">
        <f t="shared" si="19"/>
        <v>940.35</v>
      </c>
    </row>
    <row r="83" spans="1:13" ht="76.5" hidden="1" x14ac:dyDescent="0.25">
      <c r="A83" s="51"/>
      <c r="B83" s="2" t="s">
        <v>81</v>
      </c>
      <c r="C83" s="5" t="s">
        <v>43</v>
      </c>
      <c r="D83" s="1" t="s">
        <v>86</v>
      </c>
      <c r="E83" s="8"/>
      <c r="F83" s="8"/>
      <c r="G83" s="65">
        <f t="shared" si="23"/>
        <v>0</v>
      </c>
      <c r="H83" s="8">
        <v>2</v>
      </c>
      <c r="I83" s="8">
        <v>2</v>
      </c>
      <c r="J83" s="65">
        <f t="shared" si="15"/>
        <v>4</v>
      </c>
      <c r="K83" s="67">
        <f t="shared" si="17"/>
        <v>2</v>
      </c>
      <c r="L83" s="67">
        <f t="shared" si="18"/>
        <v>2</v>
      </c>
      <c r="M83" s="68">
        <f t="shared" si="19"/>
        <v>4</v>
      </c>
    </row>
    <row r="84" spans="1:13" x14ac:dyDescent="0.25">
      <c r="A84" s="47" t="s">
        <v>34</v>
      </c>
      <c r="B84" s="47"/>
      <c r="C84" s="47"/>
      <c r="D84" s="47"/>
      <c r="E84" s="47"/>
      <c r="F84" s="47"/>
      <c r="G84" s="47"/>
      <c r="H84" s="47"/>
      <c r="I84" s="47"/>
      <c r="J84" s="47"/>
      <c r="K84" s="47"/>
      <c r="L84" s="47"/>
      <c r="M84" s="47"/>
    </row>
    <row r="85" spans="1:13" ht="36" customHeight="1" x14ac:dyDescent="0.25">
      <c r="A85" s="8"/>
      <c r="B85" s="21" t="s">
        <v>128</v>
      </c>
      <c r="C85" s="22"/>
      <c r="D85" s="22"/>
      <c r="E85" s="22"/>
      <c r="F85" s="22"/>
      <c r="G85" s="22"/>
      <c r="H85" s="22"/>
      <c r="I85" s="22"/>
      <c r="J85" s="22"/>
      <c r="K85" s="22"/>
      <c r="L85" s="22"/>
      <c r="M85" s="23"/>
    </row>
    <row r="86" spans="1:13" x14ac:dyDescent="0.25">
      <c r="A86" s="81"/>
      <c r="B86" s="21" t="s">
        <v>129</v>
      </c>
      <c r="C86" s="22"/>
      <c r="D86" s="22"/>
      <c r="E86" s="22"/>
      <c r="F86" s="22"/>
      <c r="G86" s="22"/>
      <c r="H86" s="22"/>
      <c r="I86" s="22"/>
      <c r="J86" s="22"/>
      <c r="K86" s="22"/>
      <c r="L86" s="22"/>
      <c r="M86" s="23"/>
    </row>
    <row r="87" spans="1:13" x14ac:dyDescent="0.25">
      <c r="A87" s="81"/>
      <c r="B87" s="21" t="s">
        <v>130</v>
      </c>
      <c r="C87" s="22"/>
      <c r="D87" s="22"/>
      <c r="E87" s="22"/>
      <c r="F87" s="22"/>
      <c r="G87" s="22"/>
      <c r="H87" s="22"/>
      <c r="I87" s="22"/>
      <c r="J87" s="22"/>
      <c r="K87" s="22"/>
      <c r="L87" s="22"/>
      <c r="M87" s="23"/>
    </row>
    <row r="88" spans="1:13" ht="16.5" thickBot="1" x14ac:dyDescent="0.3">
      <c r="A88" s="82"/>
      <c r="B88" s="25"/>
      <c r="C88" s="26"/>
      <c r="D88" s="26"/>
      <c r="E88" s="26"/>
      <c r="F88" s="26"/>
      <c r="G88" s="26"/>
      <c r="H88" s="26"/>
      <c r="I88" s="26"/>
      <c r="J88" s="26"/>
      <c r="K88" s="26"/>
      <c r="L88" s="26"/>
      <c r="M88" s="27"/>
    </row>
    <row r="89" spans="1:13" x14ac:dyDescent="0.25">
      <c r="A89" s="60">
        <v>3</v>
      </c>
      <c r="B89" s="75" t="s">
        <v>51</v>
      </c>
      <c r="C89" s="60"/>
      <c r="D89" s="60"/>
      <c r="E89" s="60"/>
      <c r="F89" s="60"/>
      <c r="G89" s="60"/>
      <c r="H89" s="60"/>
      <c r="I89" s="60"/>
      <c r="J89" s="60"/>
      <c r="K89" s="60"/>
      <c r="L89" s="60"/>
      <c r="M89" s="60"/>
    </row>
    <row r="90" spans="1:13" ht="51" x14ac:dyDescent="0.25">
      <c r="A90" s="50">
        <v>1</v>
      </c>
      <c r="B90" s="2" t="s">
        <v>87</v>
      </c>
      <c r="C90" s="8" t="s">
        <v>43</v>
      </c>
      <c r="D90" s="1" t="s">
        <v>91</v>
      </c>
      <c r="E90" s="8">
        <f>ROUND(E80/E59,0)</f>
        <v>4387</v>
      </c>
      <c r="F90" s="8"/>
      <c r="G90" s="65">
        <f t="shared" ref="G90:G94" si="24">SUM(E90:F90)</f>
        <v>4387</v>
      </c>
      <c r="H90" s="8">
        <f>ROUND(H80/H59,0)</f>
        <v>5789</v>
      </c>
      <c r="I90" s="8"/>
      <c r="J90" s="65">
        <f t="shared" ref="J90:J94" si="25">SUM(H90:I90)</f>
        <v>5789</v>
      </c>
      <c r="K90" s="8">
        <f>H90-E90</f>
        <v>1402</v>
      </c>
      <c r="L90" s="8">
        <f>I90-F90</f>
        <v>0</v>
      </c>
      <c r="M90" s="65">
        <f t="shared" ref="M90:M94" si="26">SUM(K90:L90)</f>
        <v>1402</v>
      </c>
    </row>
    <row r="91" spans="1:13" ht="51" x14ac:dyDescent="0.25">
      <c r="A91" s="50">
        <v>2</v>
      </c>
      <c r="B91" s="2" t="s">
        <v>88</v>
      </c>
      <c r="C91" s="8" t="s">
        <v>44</v>
      </c>
      <c r="D91" s="1" t="s">
        <v>92</v>
      </c>
      <c r="E91" s="8">
        <f>ROUND(E38/(E70*1000),1)</f>
        <v>323.3</v>
      </c>
      <c r="F91" s="8">
        <f>ROUND(F38/(E70*1000),1)</f>
        <v>4.5999999999999996</v>
      </c>
      <c r="G91" s="65">
        <f t="shared" si="24"/>
        <v>327.90000000000003</v>
      </c>
      <c r="H91" s="8">
        <f>ROUND(H38/(H70*1000),0)</f>
        <v>281</v>
      </c>
      <c r="I91" s="8">
        <f>ROUND(I38/(H70*1000),0)</f>
        <v>5</v>
      </c>
      <c r="J91" s="65">
        <f>SUM(H91:I91)</f>
        <v>286</v>
      </c>
      <c r="K91" s="8">
        <f t="shared" ref="K91:K92" si="27">H91-E91</f>
        <v>-42.300000000000011</v>
      </c>
      <c r="L91" s="8">
        <f t="shared" ref="L91:L92" si="28">I91-F91</f>
        <v>0.40000000000000036</v>
      </c>
      <c r="M91" s="65">
        <f t="shared" si="26"/>
        <v>-41.900000000000013</v>
      </c>
    </row>
    <row r="92" spans="1:13" ht="76.5" x14ac:dyDescent="0.25">
      <c r="A92" s="50">
        <v>3</v>
      </c>
      <c r="B92" s="2" t="s">
        <v>89</v>
      </c>
      <c r="C92" s="8" t="s">
        <v>44</v>
      </c>
      <c r="D92" s="1" t="s">
        <v>93</v>
      </c>
      <c r="E92" s="8"/>
      <c r="F92" s="8">
        <f>ROUND(F75/F74,0)</f>
        <v>1</v>
      </c>
      <c r="G92" s="65">
        <f t="shared" si="24"/>
        <v>1</v>
      </c>
      <c r="H92" s="8"/>
      <c r="I92" s="8">
        <f>ROUND(I75/I74,0)</f>
        <v>1</v>
      </c>
      <c r="J92" s="65">
        <f t="shared" si="25"/>
        <v>1</v>
      </c>
      <c r="K92" s="8">
        <f t="shared" si="27"/>
        <v>0</v>
      </c>
      <c r="L92" s="8">
        <f t="shared" si="28"/>
        <v>0</v>
      </c>
      <c r="M92" s="65">
        <f t="shared" si="26"/>
        <v>0</v>
      </c>
    </row>
    <row r="93" spans="1:13" ht="76.5" x14ac:dyDescent="0.25">
      <c r="A93" s="50">
        <v>4</v>
      </c>
      <c r="B93" s="83" t="s">
        <v>116</v>
      </c>
      <c r="C93" s="78" t="s">
        <v>44</v>
      </c>
      <c r="D93" s="79" t="s">
        <v>117</v>
      </c>
      <c r="E93" s="8"/>
      <c r="F93" s="8">
        <f>ROUND(F35/F81,0)</f>
        <v>132</v>
      </c>
      <c r="G93" s="65">
        <f t="shared" si="24"/>
        <v>132</v>
      </c>
      <c r="H93" s="8"/>
      <c r="I93" s="8">
        <f>ROUND(I35/I81,0)</f>
        <v>131</v>
      </c>
      <c r="J93" s="65">
        <f t="shared" si="25"/>
        <v>131</v>
      </c>
      <c r="K93" s="8">
        <f t="shared" ref="K93" si="29">H93-E93</f>
        <v>0</v>
      </c>
      <c r="L93" s="8">
        <f t="shared" ref="L93" si="30">I93-F93</f>
        <v>-1</v>
      </c>
      <c r="M93" s="65">
        <f t="shared" ref="M93" si="31">SUM(K93:L93)</f>
        <v>-1</v>
      </c>
    </row>
    <row r="94" spans="1:13" ht="38.25" hidden="1" x14ac:dyDescent="0.25">
      <c r="A94" s="50"/>
      <c r="B94" s="14" t="s">
        <v>90</v>
      </c>
      <c r="C94" s="60" t="s">
        <v>44</v>
      </c>
      <c r="D94" s="13" t="s">
        <v>94</v>
      </c>
      <c r="E94" s="8"/>
      <c r="F94" s="8"/>
      <c r="G94" s="65">
        <f t="shared" si="24"/>
        <v>0</v>
      </c>
      <c r="H94" s="8">
        <f>ROUND(H64/H83,1)</f>
        <v>0</v>
      </c>
      <c r="I94" s="84">
        <f>ROUND(I64/I83,1)</f>
        <v>0</v>
      </c>
      <c r="J94" s="65">
        <f t="shared" si="25"/>
        <v>0</v>
      </c>
      <c r="K94" s="8">
        <f>H94-E94</f>
        <v>0</v>
      </c>
      <c r="L94" s="8">
        <f>I94-F94</f>
        <v>0</v>
      </c>
      <c r="M94" s="65">
        <f t="shared" si="26"/>
        <v>0</v>
      </c>
    </row>
    <row r="95" spans="1:13" x14ac:dyDescent="0.25">
      <c r="A95" s="47" t="s">
        <v>34</v>
      </c>
      <c r="B95" s="47"/>
      <c r="C95" s="47"/>
      <c r="D95" s="47"/>
      <c r="E95" s="47"/>
      <c r="F95" s="47"/>
      <c r="G95" s="47"/>
      <c r="H95" s="47"/>
      <c r="I95" s="47"/>
      <c r="J95" s="47"/>
      <c r="K95" s="47"/>
      <c r="L95" s="47"/>
      <c r="M95" s="47"/>
    </row>
    <row r="96" spans="1:13" x14ac:dyDescent="0.25">
      <c r="A96" s="8"/>
      <c r="B96" s="21" t="s">
        <v>102</v>
      </c>
      <c r="C96" s="22"/>
      <c r="D96" s="22"/>
      <c r="E96" s="22"/>
      <c r="F96" s="22"/>
      <c r="G96" s="22"/>
      <c r="H96" s="22"/>
      <c r="I96" s="22"/>
      <c r="J96" s="22"/>
      <c r="K96" s="22"/>
      <c r="L96" s="22"/>
      <c r="M96" s="23"/>
    </row>
    <row r="97" spans="1:13" x14ac:dyDescent="0.25">
      <c r="A97" s="8"/>
      <c r="B97" s="21" t="s">
        <v>108</v>
      </c>
      <c r="C97" s="22"/>
      <c r="D97" s="22"/>
      <c r="E97" s="22"/>
      <c r="F97" s="22"/>
      <c r="G97" s="22"/>
      <c r="H97" s="22"/>
      <c r="I97" s="22"/>
      <c r="J97" s="22"/>
      <c r="K97" s="22"/>
      <c r="L97" s="22"/>
      <c r="M97" s="23"/>
    </row>
    <row r="98" spans="1:13" x14ac:dyDescent="0.25">
      <c r="A98" s="81"/>
      <c r="B98" s="21" t="s">
        <v>103</v>
      </c>
      <c r="C98" s="22"/>
      <c r="D98" s="22"/>
      <c r="E98" s="22"/>
      <c r="F98" s="22"/>
      <c r="G98" s="22"/>
      <c r="H98" s="22"/>
      <c r="I98" s="22"/>
      <c r="J98" s="22"/>
      <c r="K98" s="22"/>
      <c r="L98" s="22"/>
      <c r="M98" s="23"/>
    </row>
    <row r="99" spans="1:13" hidden="1" x14ac:dyDescent="0.25">
      <c r="A99" s="81"/>
      <c r="B99" s="21" t="s">
        <v>101</v>
      </c>
      <c r="C99" s="22"/>
      <c r="D99" s="22"/>
      <c r="E99" s="22"/>
      <c r="F99" s="22"/>
      <c r="G99" s="22"/>
      <c r="H99" s="22"/>
      <c r="I99" s="22"/>
      <c r="J99" s="22"/>
      <c r="K99" s="22"/>
      <c r="L99" s="22"/>
      <c r="M99" s="23"/>
    </row>
    <row r="100" spans="1:13" ht="16.5" thickBot="1" x14ac:dyDescent="0.3">
      <c r="A100" s="82"/>
      <c r="B100" s="25" t="s">
        <v>118</v>
      </c>
      <c r="C100" s="26"/>
      <c r="D100" s="26"/>
      <c r="E100" s="26"/>
      <c r="F100" s="26"/>
      <c r="G100" s="26"/>
      <c r="H100" s="26"/>
      <c r="I100" s="26"/>
      <c r="J100" s="26"/>
      <c r="K100" s="26"/>
      <c r="L100" s="26"/>
      <c r="M100" s="27"/>
    </row>
    <row r="101" spans="1:13" x14ac:dyDescent="0.25">
      <c r="A101" s="60">
        <v>4</v>
      </c>
      <c r="B101" s="75" t="s">
        <v>52</v>
      </c>
      <c r="C101" s="60"/>
      <c r="D101" s="60"/>
      <c r="E101" s="60"/>
      <c r="F101" s="60"/>
      <c r="G101" s="60"/>
      <c r="H101" s="60"/>
      <c r="I101" s="60"/>
      <c r="J101" s="60"/>
      <c r="K101" s="60"/>
      <c r="L101" s="60"/>
      <c r="M101" s="60"/>
    </row>
    <row r="102" spans="1:13" ht="122.25" customHeight="1" x14ac:dyDescent="0.25">
      <c r="A102" s="50">
        <v>1</v>
      </c>
      <c r="B102" s="2" t="s">
        <v>95</v>
      </c>
      <c r="C102" s="3" t="s">
        <v>54</v>
      </c>
      <c r="D102" s="1" t="s">
        <v>119</v>
      </c>
      <c r="E102" s="5" t="s">
        <v>48</v>
      </c>
      <c r="F102" s="8">
        <f>ROUND(F74/90.13*100-100,2)-0.03</f>
        <v>-47.44</v>
      </c>
      <c r="G102" s="65">
        <f t="shared" ref="G102:G105" si="32">SUM(E102:F102)</f>
        <v>-47.44</v>
      </c>
      <c r="H102" s="8" t="s">
        <v>48</v>
      </c>
      <c r="I102" s="8">
        <f>ROUND(I74/90.13*100-100,1)</f>
        <v>-48</v>
      </c>
      <c r="J102" s="65">
        <f t="shared" ref="J102:J105" si="33">SUM(H102:I102)</f>
        <v>-48</v>
      </c>
      <c r="K102" s="8" t="s">
        <v>48</v>
      </c>
      <c r="L102" s="8">
        <f t="shared" ref="K102:L106" si="34">I102-F102</f>
        <v>-0.56000000000000227</v>
      </c>
      <c r="M102" s="65">
        <f>SUM(K102:L102)</f>
        <v>-0.56000000000000227</v>
      </c>
    </row>
    <row r="103" spans="1:13" ht="109.5" customHeight="1" x14ac:dyDescent="0.25">
      <c r="A103" s="50">
        <v>2</v>
      </c>
      <c r="B103" s="2" t="s">
        <v>96</v>
      </c>
      <c r="C103" s="3" t="s">
        <v>54</v>
      </c>
      <c r="D103" s="1" t="s">
        <v>120</v>
      </c>
      <c r="E103" s="5">
        <f>ROUND(E80/397880*100-100,2)</f>
        <v>-61.41</v>
      </c>
      <c r="F103" s="8" t="s">
        <v>48</v>
      </c>
      <c r="G103" s="65">
        <f t="shared" si="32"/>
        <v>-61.41</v>
      </c>
      <c r="H103" s="5">
        <f>ROUND(H80/397880*100-100,1)</f>
        <v>-51.3</v>
      </c>
      <c r="I103" s="8" t="s">
        <v>48</v>
      </c>
      <c r="J103" s="65">
        <f t="shared" si="33"/>
        <v>-51.3</v>
      </c>
      <c r="K103" s="8">
        <f t="shared" si="34"/>
        <v>10.11</v>
      </c>
      <c r="L103" s="8" t="s">
        <v>48</v>
      </c>
      <c r="M103" s="65">
        <f t="shared" ref="M103:M106" si="35">SUM(K103:L103)</f>
        <v>10.11</v>
      </c>
    </row>
    <row r="104" spans="1:13" ht="76.5" x14ac:dyDescent="0.25">
      <c r="A104" s="50">
        <v>3</v>
      </c>
      <c r="B104" s="83" t="s">
        <v>121</v>
      </c>
      <c r="C104" s="78" t="s">
        <v>54</v>
      </c>
      <c r="D104" s="79" t="s">
        <v>122</v>
      </c>
      <c r="E104" s="15"/>
      <c r="F104" s="8">
        <v>99.45</v>
      </c>
      <c r="G104" s="65">
        <f t="shared" si="32"/>
        <v>99.45</v>
      </c>
      <c r="H104" s="5"/>
      <c r="I104" s="8">
        <f>ROUND(I35/F35*100,1)</f>
        <v>99.5</v>
      </c>
      <c r="J104" s="65">
        <f t="shared" si="33"/>
        <v>99.5</v>
      </c>
      <c r="K104" s="8" t="s">
        <v>48</v>
      </c>
      <c r="L104" s="8">
        <f t="shared" ref="L104" si="36">I104-F104</f>
        <v>4.9999999999997158E-2</v>
      </c>
      <c r="M104" s="65">
        <f>SUM(K104:L104)</f>
        <v>4.9999999999997158E-2</v>
      </c>
    </row>
    <row r="105" spans="1:13" ht="114.75" hidden="1" x14ac:dyDescent="0.25">
      <c r="A105" s="50"/>
      <c r="B105" s="14" t="s">
        <v>53</v>
      </c>
      <c r="C105" s="16" t="s">
        <v>54</v>
      </c>
      <c r="D105" s="13" t="s">
        <v>98</v>
      </c>
      <c r="E105" s="5"/>
      <c r="F105" s="8"/>
      <c r="G105" s="65">
        <f t="shared" si="32"/>
        <v>0</v>
      </c>
      <c r="H105" s="8">
        <v>100</v>
      </c>
      <c r="I105" s="8" t="s">
        <v>48</v>
      </c>
      <c r="J105" s="65">
        <f t="shared" si="33"/>
        <v>100</v>
      </c>
      <c r="K105" s="8">
        <f t="shared" si="34"/>
        <v>100</v>
      </c>
      <c r="L105" s="8" t="s">
        <v>48</v>
      </c>
      <c r="M105" s="65">
        <f t="shared" si="35"/>
        <v>100</v>
      </c>
    </row>
    <row r="106" spans="1:13" ht="72.599999999999994" hidden="1" customHeight="1" x14ac:dyDescent="0.25">
      <c r="A106" s="50"/>
      <c r="B106" s="2" t="s">
        <v>97</v>
      </c>
      <c r="C106" s="3" t="s">
        <v>54</v>
      </c>
      <c r="D106" s="1" t="s">
        <v>99</v>
      </c>
      <c r="E106" s="5"/>
      <c r="F106" s="8"/>
      <c r="G106" s="65">
        <v>100</v>
      </c>
      <c r="H106" s="8">
        <v>100</v>
      </c>
      <c r="I106" s="8" t="e">
        <f>ROUND(I64/F64*100,2)</f>
        <v>#DIV/0!</v>
      </c>
      <c r="J106" s="65">
        <v>100</v>
      </c>
      <c r="K106" s="8">
        <f t="shared" si="34"/>
        <v>100</v>
      </c>
      <c r="L106" s="8" t="e">
        <f t="shared" ref="L106" si="37">I106-F106</f>
        <v>#DIV/0!</v>
      </c>
      <c r="M106" s="65" t="e">
        <f t="shared" si="35"/>
        <v>#DIV/0!</v>
      </c>
    </row>
    <row r="107" spans="1:13" x14ac:dyDescent="0.25">
      <c r="A107" s="47" t="s">
        <v>34</v>
      </c>
      <c r="B107" s="47"/>
      <c r="C107" s="47"/>
      <c r="D107" s="47"/>
      <c r="E107" s="47"/>
      <c r="F107" s="47"/>
      <c r="G107" s="47"/>
      <c r="H107" s="47"/>
      <c r="I107" s="47"/>
      <c r="J107" s="47"/>
      <c r="K107" s="47"/>
      <c r="L107" s="47"/>
      <c r="M107" s="47"/>
    </row>
    <row r="108" spans="1:13" x14ac:dyDescent="0.25">
      <c r="A108" s="8"/>
      <c r="B108" s="21" t="s">
        <v>131</v>
      </c>
      <c r="C108" s="22"/>
      <c r="D108" s="22"/>
      <c r="E108" s="22"/>
      <c r="F108" s="22"/>
      <c r="G108" s="22"/>
      <c r="H108" s="22"/>
      <c r="I108" s="22"/>
      <c r="J108" s="22"/>
      <c r="K108" s="22"/>
      <c r="L108" s="22"/>
      <c r="M108" s="23"/>
    </row>
    <row r="109" spans="1:13" x14ac:dyDescent="0.25">
      <c r="A109" s="8"/>
      <c r="B109" s="21" t="s">
        <v>132</v>
      </c>
      <c r="C109" s="22"/>
      <c r="D109" s="22"/>
      <c r="E109" s="22"/>
      <c r="F109" s="22"/>
      <c r="G109" s="22"/>
      <c r="H109" s="22"/>
      <c r="I109" s="22"/>
      <c r="J109" s="22"/>
      <c r="K109" s="22"/>
      <c r="L109" s="22"/>
      <c r="M109" s="23"/>
    </row>
    <row r="110" spans="1:13" x14ac:dyDescent="0.25">
      <c r="A110" s="8"/>
      <c r="B110" s="21" t="s">
        <v>123</v>
      </c>
      <c r="C110" s="22"/>
      <c r="D110" s="22"/>
      <c r="E110" s="22"/>
      <c r="F110" s="22"/>
      <c r="G110" s="22"/>
      <c r="H110" s="22"/>
      <c r="I110" s="22"/>
      <c r="J110" s="22"/>
      <c r="K110" s="22"/>
      <c r="L110" s="22"/>
      <c r="M110" s="23"/>
    </row>
    <row r="111" spans="1:13" x14ac:dyDescent="0.25">
      <c r="A111" s="47" t="s">
        <v>35</v>
      </c>
      <c r="B111" s="47"/>
      <c r="C111" s="47"/>
      <c r="D111" s="47"/>
      <c r="E111" s="47"/>
      <c r="F111" s="47"/>
      <c r="G111" s="47"/>
      <c r="H111" s="47"/>
      <c r="I111" s="47"/>
      <c r="J111" s="47"/>
      <c r="K111" s="47"/>
      <c r="L111" s="47"/>
      <c r="M111" s="47"/>
    </row>
    <row r="112" spans="1:13" ht="35.25" customHeight="1" x14ac:dyDescent="0.25">
      <c r="A112" s="8"/>
      <c r="B112" s="85" t="s">
        <v>109</v>
      </c>
      <c r="C112" s="85"/>
      <c r="D112" s="85"/>
      <c r="E112" s="85"/>
      <c r="F112" s="85"/>
      <c r="G112" s="85"/>
      <c r="H112" s="85"/>
      <c r="I112" s="85"/>
      <c r="J112" s="85"/>
      <c r="K112" s="85"/>
      <c r="L112" s="85"/>
      <c r="M112" s="85"/>
    </row>
    <row r="113" spans="1:13" hidden="1" x14ac:dyDescent="0.25">
      <c r="A113" s="86"/>
      <c r="B113" s="86"/>
      <c r="C113" s="86"/>
      <c r="D113" s="86"/>
      <c r="E113" s="86"/>
      <c r="F113" s="86"/>
      <c r="G113" s="86"/>
      <c r="H113" s="86"/>
      <c r="I113" s="86"/>
      <c r="J113" s="86"/>
      <c r="K113" s="86"/>
      <c r="L113" s="86"/>
      <c r="M113" s="86"/>
    </row>
    <row r="115" spans="1:13" ht="19.5" customHeight="1" x14ac:dyDescent="0.25">
      <c r="A115" s="49" t="s">
        <v>36</v>
      </c>
      <c r="B115" s="49"/>
      <c r="C115" s="49"/>
      <c r="D115" s="49"/>
    </row>
    <row r="116" spans="1:13" s="87" customFormat="1" ht="55.5" customHeight="1" x14ac:dyDescent="0.25">
      <c r="A116" s="34"/>
      <c r="B116" s="48" t="s">
        <v>124</v>
      </c>
      <c r="C116" s="48"/>
      <c r="D116" s="48"/>
      <c r="E116" s="48"/>
      <c r="F116" s="48"/>
      <c r="G116" s="48"/>
      <c r="H116" s="48"/>
      <c r="I116" s="48"/>
      <c r="J116" s="48"/>
      <c r="K116" s="48"/>
      <c r="L116" s="48"/>
      <c r="M116" s="48"/>
    </row>
    <row r="117" spans="1:13" x14ac:dyDescent="0.25">
      <c r="A117" s="88" t="s">
        <v>37</v>
      </c>
      <c r="B117" s="88"/>
      <c r="C117" s="88"/>
      <c r="D117" s="88"/>
    </row>
    <row r="118" spans="1:13" ht="19.5" customHeight="1" x14ac:dyDescent="0.25">
      <c r="A118" s="89" t="s">
        <v>38</v>
      </c>
      <c r="B118" s="89"/>
      <c r="C118" s="89"/>
      <c r="D118" s="89"/>
    </row>
    <row r="119" spans="1:13" ht="15.75" customHeight="1" x14ac:dyDescent="0.3">
      <c r="A119" s="20"/>
      <c r="B119" s="20"/>
      <c r="C119" s="20"/>
      <c r="D119" s="20"/>
      <c r="E119" s="20"/>
    </row>
    <row r="120" spans="1:13" ht="18.75" x14ac:dyDescent="0.3">
      <c r="A120" s="20" t="s">
        <v>55</v>
      </c>
      <c r="B120" s="20"/>
      <c r="C120" s="20"/>
      <c r="D120" s="20"/>
      <c r="E120" s="20"/>
      <c r="G120" s="35"/>
      <c r="H120" s="35"/>
      <c r="J120" s="24" t="s">
        <v>125</v>
      </c>
      <c r="K120" s="24"/>
      <c r="L120" s="24"/>
      <c r="M120" s="24"/>
    </row>
    <row r="121" spans="1:13" ht="38.25" customHeight="1" x14ac:dyDescent="0.25">
      <c r="A121" s="90"/>
      <c r="B121" s="90"/>
      <c r="C121" s="90"/>
      <c r="D121" s="90"/>
      <c r="E121" s="90"/>
      <c r="J121" s="19" t="s">
        <v>39</v>
      </c>
      <c r="K121" s="19"/>
      <c r="L121" s="19"/>
      <c r="M121" s="19"/>
    </row>
    <row r="122" spans="1:13" s="9" customFormat="1" ht="18.75" x14ac:dyDescent="0.3">
      <c r="A122" s="20" t="s">
        <v>104</v>
      </c>
      <c r="B122" s="20"/>
      <c r="C122" s="20"/>
      <c r="D122" s="20"/>
      <c r="E122" s="20"/>
      <c r="G122" s="24"/>
      <c r="H122" s="24"/>
      <c r="J122" s="24" t="s">
        <v>127</v>
      </c>
      <c r="K122" s="24"/>
      <c r="L122" s="24"/>
      <c r="M122" s="24"/>
    </row>
    <row r="123" spans="1:13" ht="15.75" customHeight="1" x14ac:dyDescent="0.3">
      <c r="A123" s="10"/>
      <c r="B123" s="10"/>
      <c r="C123" s="10"/>
      <c r="D123" s="10"/>
      <c r="E123" s="10"/>
      <c r="J123" s="19" t="s">
        <v>39</v>
      </c>
      <c r="K123" s="19"/>
      <c r="L123" s="19"/>
      <c r="M123" s="19"/>
    </row>
  </sheetData>
  <mergeCells count="83">
    <mergeCell ref="E54:G54"/>
    <mergeCell ref="H54:J54"/>
    <mergeCell ref="K54:M54"/>
    <mergeCell ref="A65:M65"/>
    <mergeCell ref="A84:M84"/>
    <mergeCell ref="B42:M42"/>
    <mergeCell ref="G122:H122"/>
    <mergeCell ref="J122:M122"/>
    <mergeCell ref="B100:M100"/>
    <mergeCell ref="B66:M66"/>
    <mergeCell ref="B50:D50"/>
    <mergeCell ref="J121:M121"/>
    <mergeCell ref="A95:M95"/>
    <mergeCell ref="B47:D47"/>
    <mergeCell ref="B48:D48"/>
    <mergeCell ref="A54:A55"/>
    <mergeCell ref="B54:B55"/>
    <mergeCell ref="C54:C55"/>
    <mergeCell ref="D54:D55"/>
    <mergeCell ref="B85:M85"/>
    <mergeCell ref="B88:M88"/>
    <mergeCell ref="J123:M123"/>
    <mergeCell ref="A122:E122"/>
    <mergeCell ref="A107:M107"/>
    <mergeCell ref="A111:M111"/>
    <mergeCell ref="A117:D117"/>
    <mergeCell ref="G120:H120"/>
    <mergeCell ref="J120:M120"/>
    <mergeCell ref="B108:M108"/>
    <mergeCell ref="B109:M109"/>
    <mergeCell ref="B112:M112"/>
    <mergeCell ref="B116:M116"/>
    <mergeCell ref="A119:E119"/>
    <mergeCell ref="B110:M110"/>
    <mergeCell ref="A39:M39"/>
    <mergeCell ref="A120:E120"/>
    <mergeCell ref="B67:M67"/>
    <mergeCell ref="B68:M68"/>
    <mergeCell ref="A45:A46"/>
    <mergeCell ref="B45:D46"/>
    <mergeCell ref="E45:G45"/>
    <mergeCell ref="H45:J45"/>
    <mergeCell ref="K45:M45"/>
    <mergeCell ref="A43:I43"/>
    <mergeCell ref="B41:M41"/>
    <mergeCell ref="B99:M99"/>
    <mergeCell ref="B96:M96"/>
    <mergeCell ref="B98:M98"/>
    <mergeCell ref="B97:M97"/>
    <mergeCell ref="B49:D49"/>
    <mergeCell ref="B33:D33"/>
    <mergeCell ref="B34:D34"/>
    <mergeCell ref="B38:D38"/>
    <mergeCell ref="B36:D36"/>
    <mergeCell ref="B37:D37"/>
    <mergeCell ref="B35:D35"/>
    <mergeCell ref="A20:M20"/>
    <mergeCell ref="B26:M26"/>
    <mergeCell ref="B25:M25"/>
    <mergeCell ref="H31:J31"/>
    <mergeCell ref="K31:M31"/>
    <mergeCell ref="J1:M4"/>
    <mergeCell ref="A5:M5"/>
    <mergeCell ref="A6:M6"/>
    <mergeCell ref="A8:A9"/>
    <mergeCell ref="E8:M8"/>
    <mergeCell ref="E9:M9"/>
    <mergeCell ref="B86:M86"/>
    <mergeCell ref="B87:M87"/>
    <mergeCell ref="A14:M14"/>
    <mergeCell ref="B16:M16"/>
    <mergeCell ref="A10:A11"/>
    <mergeCell ref="E10:M10"/>
    <mergeCell ref="E11:M11"/>
    <mergeCell ref="A12:A13"/>
    <mergeCell ref="E12:M12"/>
    <mergeCell ref="E13:M13"/>
    <mergeCell ref="A31:A32"/>
    <mergeCell ref="B31:D32"/>
    <mergeCell ref="E31:G31"/>
    <mergeCell ref="B17:M17"/>
    <mergeCell ref="B18:M18"/>
    <mergeCell ref="B24:M24"/>
  </mergeCells>
  <conditionalFormatting sqref="B70:B71 B83 B90:B92 B103">
    <cfRule type="cellIs" dxfId="7" priority="7" stopIfTrue="1" operator="equal">
      <formula>$G69</formula>
    </cfRule>
  </conditionalFormatting>
  <conditionalFormatting sqref="B58:B64">
    <cfRule type="cellIs" dxfId="6" priority="10" stopIfTrue="1" operator="equal">
      <formula>$G57</formula>
    </cfRule>
  </conditionalFormatting>
  <conditionalFormatting sqref="B72:B73 B75:B76 B78:B79">
    <cfRule type="cellIs" dxfId="5" priority="8" stopIfTrue="1" operator="equal">
      <formula>#REF!</formula>
    </cfRule>
  </conditionalFormatting>
  <conditionalFormatting sqref="B74 B77 B80:B82 B94 B105">
    <cfRule type="cellIs" dxfId="4" priority="9" stopIfTrue="1" operator="equal">
      <formula>$G72</formula>
    </cfRule>
  </conditionalFormatting>
  <conditionalFormatting sqref="B106">
    <cfRule type="cellIs" dxfId="3" priority="4" stopIfTrue="1" operator="equal">
      <formula>$G103</formula>
    </cfRule>
  </conditionalFormatting>
  <conditionalFormatting sqref="B105">
    <cfRule type="cellIs" dxfId="2" priority="2" stopIfTrue="1" operator="equal">
      <formula>$G102</formula>
    </cfRule>
  </conditionalFormatting>
  <conditionalFormatting sqref="B106">
    <cfRule type="cellIs" dxfId="1" priority="1" stopIfTrue="1" operator="equal">
      <formula>$G105</formula>
    </cfRule>
  </conditionalFormatting>
  <conditionalFormatting sqref="B102">
    <cfRule type="cellIs" dxfId="0" priority="5" stopIfTrue="1" operator="equal">
      <formula>#REF!</formula>
    </cfRule>
  </conditionalFormatting>
  <pageMargins left="0.59055118110236215" right="0.39370078740157483" top="1.1811023622047243" bottom="0.39370078740157483" header="0.31496062992125984" footer="0.31496062992125984"/>
  <pageSetup paperSize="9" scale="63" orientation="landscape" r:id="rId1"/>
  <rowBreaks count="3" manualBreakCount="3">
    <brk id="42" max="16383" man="1"/>
    <brk id="68" max="16383" man="1"/>
    <brk id="100" max="16383" man="1"/>
  </rowBreaks>
  <ignoredErrors>
    <ignoredError sqref="E38" formulaRange="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дані!$A:$A</xm:f>
          </x14:formula1>
          <xm:sqref>A119:A120</xm:sqref>
        </x14:dataValidation>
        <x14:dataValidation type="list" allowBlank="1" showInputMessage="1" showErrorMessage="1">
          <x14:formula1>
            <xm:f>дані!$C:$C</xm:f>
          </x14:formula1>
          <xm:sqref>J120:M120</xm:sqref>
        </x14:dataValidation>
        <x14:dataValidation type="list" allowBlank="1" showInputMessage="1" showErrorMessage="1">
          <x14:formula1>
            <xm:f>дані!$D:$D</xm:f>
          </x14:formula1>
          <xm:sqref>A122:A123 B123:E123</xm:sqref>
        </x14:dataValidation>
        <x14:dataValidation type="list" allowBlank="1" showInputMessage="1" showErrorMessage="1">
          <x14:formula1>
            <xm:f>дані!$E:$E</xm:f>
          </x14:formula1>
          <xm:sqref>J122:M122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 sqref="H3"/>
    </sheetView>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дані</vt:lpstr>
      <vt:lpstr>Лист1</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ekonomist</cp:lastModifiedBy>
  <cp:lastPrinted>2020-02-04T07:06:04Z</cp:lastPrinted>
  <dcterms:created xsi:type="dcterms:W3CDTF">2020-01-15T10:20:23Z</dcterms:created>
  <dcterms:modified xsi:type="dcterms:W3CDTF">2021-02-02T13:09:19Z</dcterms:modified>
</cp:coreProperties>
</file>