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445" windowHeight="7650" tabRatio="500"/>
  </bookViews>
  <sheets>
    <sheet name="КПК0217520" sheetId="1" r:id="rId1"/>
  </sheets>
  <externalReferences>
    <externalReference r:id="rId2"/>
  </externalReferences>
  <definedNames>
    <definedName name="Print_Area_0" localSheetId="0">КПК0217520!$A$1:$BM$117</definedName>
    <definedName name="_xlnm.Print_Area" localSheetId="0">КПК0217520!$A$1:$BM$117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84" i="1"/>
  <c r="AO84"/>
  <c r="AW75"/>
  <c r="AO75"/>
  <c r="AJ63"/>
  <c r="AB63"/>
  <c r="AK53"/>
  <c r="I23"/>
  <c r="U22" s="1"/>
  <c r="AS22"/>
  <c r="AC53"/>
  <c r="AW92"/>
  <c r="AW79"/>
  <c r="AW71"/>
  <c r="AO71"/>
  <c r="AK49"/>
  <c r="AC49"/>
  <c r="AJ64" l="1"/>
  <c r="AC55" l="1"/>
  <c r="BE92"/>
  <c r="BE91"/>
  <c r="BE79"/>
  <c r="BE78"/>
  <c r="BE97"/>
  <c r="BE84"/>
  <c r="BE94"/>
  <c r="BE93"/>
  <c r="BE81"/>
  <c r="BE80"/>
  <c r="BE101" l="1"/>
  <c r="BE100"/>
  <c r="BE89"/>
  <c r="BE88"/>
  <c r="BE83"/>
  <c r="BE99"/>
  <c r="AK52"/>
  <c r="BE96" l="1"/>
  <c r="BE98"/>
  <c r="BE86"/>
  <c r="BE85"/>
  <c r="BE87"/>
  <c r="BE72"/>
  <c r="BE73"/>
  <c r="BE74"/>
  <c r="BE75"/>
  <c r="BE76"/>
  <c r="BE71"/>
  <c r="BD76"/>
  <c r="AV76"/>
  <c r="BD75"/>
  <c r="AV75"/>
  <c r="BD74"/>
  <c r="AV74"/>
  <c r="BD73"/>
  <c r="AV73"/>
  <c r="BD72"/>
  <c r="AV72"/>
  <c r="BD71"/>
  <c r="AV71"/>
  <c r="AB64"/>
  <c r="BE95"/>
  <c r="BE82"/>
  <c r="AR63"/>
  <c r="AK55"/>
  <c r="AJ55"/>
  <c r="AS54"/>
  <c r="AR54"/>
  <c r="AJ54"/>
  <c r="AS53"/>
  <c r="AR53"/>
  <c r="AJ53"/>
  <c r="AS52"/>
  <c r="AR52"/>
  <c r="AJ52"/>
  <c r="AS51"/>
  <c r="AR51"/>
  <c r="AJ51"/>
  <c r="AS50"/>
  <c r="AR50"/>
  <c r="AJ50"/>
  <c r="AS49"/>
  <c r="AR49"/>
  <c r="AJ49"/>
  <c r="AR55" l="1"/>
  <c r="AS55"/>
  <c r="AR64"/>
</calcChain>
</file>

<file path=xl/sharedStrings.xml><?xml version="1.0" encoding="utf-8"?>
<sst xmlns="http://schemas.openxmlformats.org/spreadsheetml/2006/main" count="219" uniqueCount="147">
  <si>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</si>
  <si>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</si>
  <si>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</si>
  <si>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</si>
  <si>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</si>
  <si>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</si>
  <si>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</si>
  <si>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</si>
  <si>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</si>
  <si>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</si>
  <si>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</si>
  <si>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</si>
  <si>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</si>
  <si>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</si>
  <si>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</si>
  <si>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</si>
  <si>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</si>
  <si>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</si>
  <si>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</si>
  <si>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</si>
  <si>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</si>
  <si>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</si>
  <si>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</si>
  <si>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</si>
  <si>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</si>
  <si>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</si>
  <si>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</si>
  <si>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</si>
  <si>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</si>
  <si>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</si>
  <si>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</si>
  <si>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</si>
  <si>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</si>
  <si>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</si>
  <si>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</si>
  <si>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</si>
  <si>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</si>
  <si>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</si>
  <si>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</si>
  <si>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</si>
  <si>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</si>
  <si>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</si>
  <si>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</si>
  <si>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</si>
  <si>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</si>
  <si>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</si>
  <si>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</si>
  <si>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</si>
  <si>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</si>
  <si>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</si>
  <si>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</si>
  <si>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</si>
  <si>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</si>
  <si>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</si>
  <si>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</si>
  <si>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</si>
  <si>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виконкомом</t>
  </si>
  <si>
    <t>s4.8</t>
  </si>
  <si>
    <t>Забезпечення виконання програми інформатизації ЦСССДМ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</si>
  <si>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</si>
  <si>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</si>
  <si>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ЦМЛ</t>
  </si>
  <si>
    <t>Забезпечення виконання програми інформатизації стомат.поліклінікою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</si>
  <si>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</si>
  <si>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</si>
  <si>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</si>
  <si>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</si>
  <si>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виконавчого комітету Ніжинської міської ради Чернігівської області на 2020 – 2022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</si>
  <si>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</si>
  <si>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</si>
  <si>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</si>
  <si>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</si>
  <si>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</si>
  <si>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</si>
  <si>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</si>
  <si>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</si>
  <si>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</si>
  <si>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</si>
  <si>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</si>
  <si>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</si>
  <si>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Продукту</t>
  </si>
  <si>
    <t>од.</t>
  </si>
  <si>
    <t>Внутрійшній облік</t>
  </si>
  <si>
    <t>Ефективності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</si>
  <si>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</si>
  <si>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</si>
  <si>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</si>
  <si>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</si>
  <si>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</si>
  <si>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</si>
  <si>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</si>
  <si>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</si>
  <si>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</si>
  <si>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РОЗПОРЯДЖЕННЯ</t>
  </si>
  <si>
    <t>Виконавчий  комітет  Ніжинської  міської  ради</t>
  </si>
  <si>
    <t>видатки на виконання програми інформатизації виконкомом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</si>
  <si>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</si>
  <si>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</si>
  <si>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</si>
  <si>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</si>
  <si>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 xml:space="preserve">  видатки на виконання програми інформатизації стомат.поліклінікою</t>
  </si>
  <si>
    <t>Кошторисні  призначення</t>
  </si>
  <si>
    <t>Кількість придбаного обладнання та предметів довгострокового користування (пологовий будинок)</t>
  </si>
  <si>
    <t>накладні, договори</t>
  </si>
  <si>
    <t>Кількість персоналу по користуванню системою HELSI (пологовий будинок)</t>
  </si>
  <si>
    <t>Середня вартість одиниці придбаного обладнання та предметів довгострокового користування (пологовий будинок)</t>
  </si>
  <si>
    <t>Середня вартість одиниці придбаного периферійного обладнання та оргтехніки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</si>
  <si>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</si>
  <si>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</si>
  <si>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Розрахунок (видатки на придбання обладнання та предметів довгострокового користування пол.будинку/ кількість одиниць придбаного   обладнання та предметів довгострокового користування пол.будинку)</t>
  </si>
  <si>
    <t>внутрішній облік</t>
  </si>
  <si>
    <t>%</t>
  </si>
  <si>
    <t xml:space="preserve">Рівень виконання завдання  </t>
  </si>
  <si>
    <t>Якості</t>
  </si>
  <si>
    <t>Середня вартість одиниці придбаного обладнання та предметів довгострокового користування (ЦСССДМ)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</si>
  <si>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</si>
  <si>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Кількість придбаного обладнання та предметів довгострокового користування (ЦСССДМ)</t>
  </si>
  <si>
    <t>Кількість придбаного обладнання та предметів довгострокового користування (стомат.поліклініка)</t>
  </si>
  <si>
    <t xml:space="preserve">   Середня вартість одиниці придбаного обладнання та предметів довгострокового користування стомат.поліклініка)</t>
  </si>
  <si>
    <t>Розрахунок (видатки на  виконання завдань ЦСССДМ/ кількість завдань інформатизації ЦСССДМ)</t>
  </si>
  <si>
    <t>Розрахунок (видатки на  виконання завдань стомат.пол./ кількість завдань інформатизації стомат.пол.)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</si>
  <si>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</si>
  <si>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</si>
  <si>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ЦСССДМ</t>
  </si>
  <si>
    <t>Кількість завдань  інформатизації, які планується виконати молодіжним центром</t>
  </si>
  <si>
    <t>Кількість завдань  інформатизації, які планується виконати стомат.поліклінікою</t>
  </si>
  <si>
    <t>Середня вартість виконання робіт з впровадження одного завдання   інформатизації ЦСССДМ</t>
  </si>
  <si>
    <t xml:space="preserve">  Середня вартість виконання робіт з впровадження одного завдання   інформатизації стомат.поліклініки</t>
  </si>
  <si>
    <t>Розрахунок (видатки на  виконання завдань мол.центру/ кількість завдань інформатизації мол.центру)</t>
  </si>
  <si>
    <t>Середня вартість одиниці придбаного обладнання та предметів довгострокового користування (молодіжний центр)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</si>
  <si>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</si>
  <si>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>Кількість завдань  інформатизації, які планується виконати ЦМЛ</t>
  </si>
  <si>
    <t xml:space="preserve"> Середня вартість виконання робіт з впровадження одного завдання   інформатизації ЦМЛ</t>
  </si>
  <si>
    <t>Розрахунок (видатки на  виконання завдань ЦМЛ/ кількість завдань інформатизації ЦМЛ)</t>
  </si>
  <si>
    <t>Кількість завдань  інформатизації, які планується виконати виконкомом</t>
  </si>
  <si>
    <t>Кількість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</si>
  <si>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виконкому</t>
  </si>
  <si>
    <t>Середня вартість одиниці придбаного обладнання та предметів довгострокового користування (виконком)</t>
  </si>
  <si>
    <t>Розрахунок (видатки на  виконання завдань виконкому/ кількість завдань інформатизації виконкому)</t>
  </si>
  <si>
    <t>Розрахунок (видатки на придбання обладнання та предметів довгострокового користування виконкому/ кількість одиниць придбаного   обладнання та предметів довгострокового користування  виконкому)</t>
  </si>
  <si>
    <t>Середня вартість виконання робіт з впровадження одного завдання  інформатизації молодіжного центру</t>
  </si>
  <si>
    <t>Розрахунок (очікувані касові видатки на звітну  дату / плановий обсяг видатків *100)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</si>
  <si>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</si>
  <si>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 xml:space="preserve"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№7-65/2019,№8-65/2019 від 24.12.2019р., рішення міської ради VII скликання від26.02.2020р. №18-68/2020, №3-68/2020, 15-68/2020, рішення міської ради №5-70/2020 від 25.03.2020, рішення позачергового скликання міської ради №8-73/2020 від 20.05.2020, рішення сесії міської ради №12-76/2020 від 03.08.2020 року, рішення міської ради VII скликання №5-77/2020 від 27.08.2020 року, рішення міської ради VII скликання від 18.09.2020р. №1-78/2020. </t>
  </si>
  <si>
    <t>Начальник фінансового управління Ніжинської міської ради</t>
  </si>
  <si>
    <t>Л.В. Писаренко</t>
  </si>
  <si>
    <t xml:space="preserve">від                   .2020 року  №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</si>
</sst>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1">
    <cellStyle name="Обычный" xfId="0" builtinId="0"/>
  </cellStyles>
  <dxfs count="4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00FFFF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%2075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К02175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7"/>
  <sheetViews>
    <sheetView tabSelected="1" topLeftCell="A103" zoomScaleNormal="100" workbookViewId="0">
      <selection activeCell="N16" sqref="N16:AS16"/>
    </sheetView>
  </sheetViews>
  <sheetFormatPr defaultColWidth="9" defaultRowHeight="12.75"/>
  <cols>
    <col min="1" max="54" width="2.5703125" style="8"/>
    <col min="55" max="55" width="3.42578125" style="8"/>
    <col min="56" max="65" width="2.5703125" style="8"/>
    <col min="66" max="77" width="2.7109375" style="8"/>
    <col min="78" max="78" width="4.42578125" style="8"/>
    <col min="79" max="79" width="0" style="8" hidden="1"/>
    <col min="80" max="1025" width="8.7109375" style="8"/>
    <col min="1026" max="16384" width="9" style="10"/>
  </cols>
  <sheetData>
    <row r="1" spans="1:77" ht="44.25" customHeight="1">
      <c r="AO1" s="34" t="s">
        <v>0</v>
      </c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77" ht="15.95" customHeight="1">
      <c r="AO2" s="35" t="s">
        <v>1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77" ht="15" customHeight="1">
      <c r="AO3" s="35" t="s">
        <v>93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>
      <c r="AO4" s="36" t="s">
        <v>94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77">
      <c r="AO5" s="37" t="s">
        <v>2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77" ht="7.7" customHeight="1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77" ht="15.95" customHeight="1">
      <c r="AO7" s="27" t="s">
        <v>146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10" spans="1:77" ht="15.9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77" ht="15.9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77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77" ht="14.25" customHeight="1">
      <c r="A13" s="2" t="s">
        <v>5</v>
      </c>
      <c r="B13" s="29" t="s"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"/>
      <c r="N13" s="30" t="s">
        <v>7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4"/>
      <c r="AU13" s="29" t="s">
        <v>8</v>
      </c>
      <c r="AV13" s="29"/>
      <c r="AW13" s="29"/>
      <c r="AX13" s="29"/>
      <c r="AY13" s="29"/>
      <c r="AZ13" s="29"/>
      <c r="BA13" s="29"/>
      <c r="BB13" s="29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ht="24" customHeight="1">
      <c r="A14" s="9"/>
      <c r="B14" s="31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9"/>
      <c r="N14" s="32" t="s">
        <v>10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9"/>
      <c r="AU14" s="31" t="s">
        <v>11</v>
      </c>
      <c r="AV14" s="31"/>
      <c r="AW14" s="31"/>
      <c r="AX14" s="31"/>
      <c r="AY14" s="31"/>
      <c r="AZ14" s="31"/>
      <c r="BA14" s="31"/>
      <c r="BB14" s="31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>
      <c r="AU15" s="10"/>
      <c r="AV15" s="10"/>
      <c r="AW15" s="10"/>
      <c r="AX15" s="10"/>
      <c r="AY15" s="10"/>
      <c r="AZ15" s="10"/>
      <c r="BA15" s="10"/>
      <c r="BB15" s="10"/>
      <c r="BE15" s="11"/>
      <c r="BF15" s="11"/>
      <c r="BG15" s="11"/>
      <c r="BH15" s="11"/>
      <c r="BI15" s="11"/>
      <c r="BJ15" s="11"/>
      <c r="BK15" s="11"/>
      <c r="BL15" s="11"/>
    </row>
    <row r="16" spans="1:77" ht="14.1" customHeight="1">
      <c r="A16" s="5" t="s">
        <v>12</v>
      </c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"/>
      <c r="N16" s="30" t="s">
        <v>7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4"/>
      <c r="AU16" s="29" t="s">
        <v>8</v>
      </c>
      <c r="AV16" s="29"/>
      <c r="AW16" s="29"/>
      <c r="AX16" s="29"/>
      <c r="AY16" s="29"/>
      <c r="AZ16" s="29"/>
      <c r="BA16" s="29"/>
      <c r="BB16" s="29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39"/>
      <c r="BN16" s="39"/>
      <c r="BO16" s="39"/>
      <c r="BP16" s="6"/>
      <c r="BQ16" s="6"/>
      <c r="BR16" s="6"/>
      <c r="BS16" s="6"/>
      <c r="BT16" s="6"/>
      <c r="BU16" s="6"/>
      <c r="BV16" s="6"/>
      <c r="BW16" s="6"/>
    </row>
    <row r="17" spans="1:1025" ht="24" customHeight="1">
      <c r="A17" s="12"/>
      <c r="B17" s="31" t="s">
        <v>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9"/>
      <c r="N17" s="32" t="s">
        <v>14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9"/>
      <c r="AU17" s="31" t="s">
        <v>11</v>
      </c>
      <c r="AV17" s="31"/>
      <c r="AW17" s="31"/>
      <c r="AX17" s="31"/>
      <c r="AY17" s="31"/>
      <c r="AZ17" s="31"/>
      <c r="BA17" s="31"/>
      <c r="BB17" s="31"/>
      <c r="BC17" s="13"/>
      <c r="BD17" s="13"/>
      <c r="BE17" s="13"/>
      <c r="BF17" s="13"/>
      <c r="BG17" s="13"/>
      <c r="BH17" s="13"/>
      <c r="BI17" s="13"/>
      <c r="BJ17" s="13"/>
      <c r="BK17" s="14"/>
      <c r="BL17" s="13"/>
      <c r="BM17" s="39"/>
      <c r="BN17" s="39"/>
      <c r="BO17" s="39"/>
      <c r="BP17" s="13"/>
      <c r="BQ17" s="13"/>
      <c r="BR17" s="13"/>
      <c r="BS17" s="13"/>
      <c r="BT17" s="13"/>
      <c r="BU17" s="13"/>
      <c r="BV17" s="13"/>
      <c r="BW17" s="13"/>
    </row>
    <row r="19" spans="1:1025" ht="14.25" customHeight="1">
      <c r="A19" s="2" t="s">
        <v>15</v>
      </c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N19" s="29" t="s">
        <v>17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6"/>
      <c r="AA19" s="29" t="s">
        <v>18</v>
      </c>
      <c r="AB19" s="29"/>
      <c r="AC19" s="29"/>
      <c r="AD19" s="29"/>
      <c r="AE19" s="29"/>
      <c r="AF19" s="29"/>
      <c r="AG19" s="29"/>
      <c r="AH19" s="29"/>
      <c r="AI19" s="29"/>
      <c r="AJ19" s="6"/>
      <c r="AK19" s="40" t="s">
        <v>19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6"/>
      <c r="BE19" s="29" t="s">
        <v>20</v>
      </c>
      <c r="BF19" s="29"/>
      <c r="BG19" s="29"/>
      <c r="BH19" s="29"/>
      <c r="BI19" s="29"/>
      <c r="BJ19" s="29"/>
      <c r="BK19" s="29"/>
      <c r="BL19" s="29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1025" ht="25.7" customHeight="1"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31" t="s">
        <v>21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3"/>
      <c r="AA20" s="41" t="s">
        <v>22</v>
      </c>
      <c r="AB20" s="41"/>
      <c r="AC20" s="41"/>
      <c r="AD20" s="41"/>
      <c r="AE20" s="41"/>
      <c r="AF20" s="41"/>
      <c r="AG20" s="41"/>
      <c r="AH20" s="41"/>
      <c r="AI20" s="41"/>
      <c r="AJ20" s="13"/>
      <c r="AK20" s="32" t="s">
        <v>23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3"/>
      <c r="BE20" s="31" t="s">
        <v>24</v>
      </c>
      <c r="BF20" s="31"/>
      <c r="BG20" s="31"/>
      <c r="BH20" s="31"/>
      <c r="BI20" s="31"/>
      <c r="BJ20" s="31"/>
      <c r="BK20" s="31"/>
      <c r="BL20" s="31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1025" ht="6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1025" ht="31.5" customHeight="1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>
        <f>AS22+I23</f>
        <v>2223325</v>
      </c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26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4">
        <f>1240809+63000</f>
        <v>1303809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6" t="s">
        <v>27</v>
      </c>
      <c r="BE22" s="46"/>
      <c r="BF22" s="46"/>
      <c r="BG22" s="46"/>
      <c r="BH22" s="46"/>
      <c r="BI22" s="46"/>
      <c r="BJ22" s="46"/>
      <c r="BK22" s="46"/>
      <c r="BL22" s="46"/>
    </row>
    <row r="23" spans="1:1025" ht="33.75" customHeight="1">
      <c r="A23" s="46" t="s">
        <v>28</v>
      </c>
      <c r="B23" s="46"/>
      <c r="C23" s="46"/>
      <c r="D23" s="46"/>
      <c r="E23" s="46"/>
      <c r="F23" s="46"/>
      <c r="G23" s="46"/>
      <c r="H23" s="46"/>
      <c r="I23" s="44">
        <f>916516+66000-63000</f>
        <v>919516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6" t="s">
        <v>29</v>
      </c>
      <c r="U23" s="46"/>
      <c r="V23" s="46"/>
      <c r="W23" s="46"/>
      <c r="X23" s="47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9"/>
      <c r="AP23" s="49"/>
      <c r="AQ23" s="49"/>
      <c r="AR23" s="49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9"/>
      <c r="BE23" s="49"/>
      <c r="BF23" s="49"/>
      <c r="BG23" s="49"/>
      <c r="BH23" s="49"/>
      <c r="BI23" s="49"/>
      <c r="BJ23" s="42"/>
      <c r="BK23" s="42"/>
      <c r="BL23" s="42"/>
    </row>
    <row r="24" spans="1:1025" ht="12.75" customHeight="1">
      <c r="A24" s="50"/>
      <c r="B24" s="50"/>
      <c r="C24" s="50"/>
      <c r="D24" s="50"/>
      <c r="E24" s="50"/>
      <c r="F24" s="50"/>
      <c r="G24" s="50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0"/>
      <c r="U24" s="50"/>
      <c r="V24" s="50"/>
      <c r="W24" s="50"/>
      <c r="X24" s="47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9"/>
      <c r="AP24" s="49"/>
      <c r="AQ24" s="49"/>
      <c r="AR24" s="49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9"/>
      <c r="BE24" s="49"/>
      <c r="BF24" s="49"/>
      <c r="BG24" s="49"/>
      <c r="BH24" s="49"/>
      <c r="BI24" s="49"/>
      <c r="BJ24" s="42"/>
      <c r="BK24" s="42"/>
      <c r="BL24" s="42"/>
    </row>
    <row r="25" spans="1:1025" ht="15.9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1025" s="51" customFormat="1" ht="80.25" customHeight="1">
      <c r="A26" s="46" t="s">
        <v>143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</row>
    <row r="27" spans="1:1025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1025" ht="15.95" customHeight="1">
      <c r="A28" s="46" t="s">
        <v>31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1025" ht="27.75" customHeight="1">
      <c r="A29" s="53" t="s">
        <v>32</v>
      </c>
      <c r="B29" s="53"/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1025" ht="15.75" hidden="1">
      <c r="A30" s="54">
        <v>1</v>
      </c>
      <c r="B30" s="54"/>
      <c r="C30" s="54"/>
      <c r="D30" s="54"/>
      <c r="E30" s="54"/>
      <c r="F30" s="54"/>
      <c r="G30" s="53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1025" ht="10.5" hidden="1" customHeight="1">
      <c r="A31" s="55" t="s">
        <v>34</v>
      </c>
      <c r="B31" s="55"/>
      <c r="C31" s="55"/>
      <c r="D31" s="55"/>
      <c r="E31" s="55"/>
      <c r="F31" s="55"/>
      <c r="G31" s="56" t="s">
        <v>35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CA31" s="8" t="s">
        <v>36</v>
      </c>
    </row>
    <row r="32" spans="1:1025" ht="17.45" customHeight="1">
      <c r="A32" s="55">
        <v>1</v>
      </c>
      <c r="B32" s="55"/>
      <c r="C32" s="55"/>
      <c r="D32" s="55"/>
      <c r="E32" s="55"/>
      <c r="F32" s="55"/>
      <c r="G32" s="56" t="s">
        <v>37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CA32" s="8" t="s">
        <v>38</v>
      </c>
    </row>
    <row r="33" spans="1:79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15.95" customHeight="1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5.450000000000003" customHeight="1">
      <c r="A35" s="57" t="s">
        <v>142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95" customHeight="1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>
      <c r="A38" s="53" t="s">
        <v>32</v>
      </c>
      <c r="B38" s="53"/>
      <c r="C38" s="53"/>
      <c r="D38" s="53"/>
      <c r="E38" s="53"/>
      <c r="F38" s="53"/>
      <c r="G38" s="53" t="s">
        <v>41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5.75" hidden="1">
      <c r="A39" s="54">
        <v>1</v>
      </c>
      <c r="B39" s="54"/>
      <c r="C39" s="54"/>
      <c r="D39" s="54"/>
      <c r="E39" s="54"/>
      <c r="F39" s="54"/>
      <c r="G39" s="53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10.5" hidden="1" customHeight="1">
      <c r="A40" s="55" t="s">
        <v>42</v>
      </c>
      <c r="B40" s="55"/>
      <c r="C40" s="55"/>
      <c r="D40" s="55"/>
      <c r="E40" s="55"/>
      <c r="F40" s="55"/>
      <c r="G40" s="56" t="s">
        <v>35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CA40" s="8" t="s">
        <v>43</v>
      </c>
    </row>
    <row r="41" spans="1:79" ht="13.15" customHeight="1">
      <c r="A41" s="55">
        <v>1</v>
      </c>
      <c r="B41" s="55"/>
      <c r="C41" s="55"/>
      <c r="D41" s="55"/>
      <c r="E41" s="55"/>
      <c r="F41" s="55"/>
      <c r="G41" s="56" t="s">
        <v>44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CA41" s="8" t="s">
        <v>45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.95" customHeight="1">
      <c r="A43" s="46" t="s">
        <v>46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>
      <c r="A44" s="61" t="s">
        <v>47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2"/>
      <c r="BB44" s="62"/>
      <c r="BC44" s="62"/>
      <c r="BD44" s="62"/>
      <c r="BE44" s="62"/>
      <c r="BF44" s="62"/>
      <c r="BG44" s="62"/>
      <c r="BH44" s="62"/>
      <c r="BI44" s="63"/>
      <c r="BJ44" s="63"/>
      <c r="BK44" s="63"/>
      <c r="BL44" s="63"/>
    </row>
    <row r="45" spans="1:79" ht="15.95" customHeight="1">
      <c r="A45" s="54" t="s">
        <v>32</v>
      </c>
      <c r="B45" s="54"/>
      <c r="C45" s="54"/>
      <c r="D45" s="54" t="s">
        <v>48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 t="s">
        <v>49</v>
      </c>
      <c r="AD45" s="54"/>
      <c r="AE45" s="54"/>
      <c r="AF45" s="54"/>
      <c r="AG45" s="54"/>
      <c r="AH45" s="54"/>
      <c r="AI45" s="54"/>
      <c r="AJ45" s="54"/>
      <c r="AK45" s="54" t="s">
        <v>50</v>
      </c>
      <c r="AL45" s="54"/>
      <c r="AM45" s="54"/>
      <c r="AN45" s="54"/>
      <c r="AO45" s="54"/>
      <c r="AP45" s="54"/>
      <c r="AQ45" s="54"/>
      <c r="AR45" s="54"/>
      <c r="AS45" s="54" t="s">
        <v>51</v>
      </c>
      <c r="AT45" s="54"/>
      <c r="AU45" s="54"/>
      <c r="AV45" s="54"/>
      <c r="AW45" s="54"/>
      <c r="AX45" s="54"/>
      <c r="AY45" s="54"/>
      <c r="AZ45" s="54"/>
      <c r="BA45" s="64"/>
      <c r="BB45" s="64"/>
      <c r="BC45" s="64"/>
      <c r="BD45" s="64"/>
      <c r="BE45" s="64"/>
      <c r="BF45" s="64"/>
      <c r="BG45" s="64"/>
      <c r="BH45" s="64"/>
    </row>
    <row r="46" spans="1:79" ht="29.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64"/>
      <c r="BB46" s="64"/>
      <c r="BC46" s="64"/>
      <c r="BD46" s="64"/>
      <c r="BE46" s="64"/>
      <c r="BF46" s="64"/>
      <c r="BG46" s="64"/>
      <c r="BH46" s="64"/>
    </row>
    <row r="47" spans="1:79" ht="15.75">
      <c r="A47" s="54">
        <v>1</v>
      </c>
      <c r="B47" s="54"/>
      <c r="C47" s="54"/>
      <c r="D47" s="54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64"/>
      <c r="BB47" s="64"/>
      <c r="BC47" s="64"/>
      <c r="BD47" s="64"/>
      <c r="BE47" s="64"/>
      <c r="BF47" s="64"/>
      <c r="BG47" s="64"/>
      <c r="BH47" s="64"/>
    </row>
    <row r="48" spans="1:79" s="68" customFormat="1" ht="12.75" hidden="1" customHeight="1">
      <c r="A48" s="55" t="s">
        <v>42</v>
      </c>
      <c r="B48" s="55"/>
      <c r="C48" s="55"/>
      <c r="D48" s="55" t="s">
        <v>35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65" t="s">
        <v>52</v>
      </c>
      <c r="AD48" s="65"/>
      <c r="AE48" s="65"/>
      <c r="AF48" s="65"/>
      <c r="AG48" s="65"/>
      <c r="AH48" s="65"/>
      <c r="AI48" s="65"/>
      <c r="AJ48" s="65"/>
      <c r="AK48" s="65" t="s">
        <v>53</v>
      </c>
      <c r="AL48" s="65"/>
      <c r="AM48" s="65"/>
      <c r="AN48" s="65"/>
      <c r="AO48" s="65"/>
      <c r="AP48" s="65"/>
      <c r="AQ48" s="65"/>
      <c r="AR48" s="65"/>
      <c r="AS48" s="55" t="s">
        <v>54</v>
      </c>
      <c r="AT48" s="55"/>
      <c r="AU48" s="55"/>
      <c r="AV48" s="55"/>
      <c r="AW48" s="55"/>
      <c r="AX48" s="55"/>
      <c r="AY48" s="55"/>
      <c r="AZ48" s="55"/>
      <c r="BA48" s="66"/>
      <c r="BB48" s="67"/>
      <c r="BC48" s="67"/>
      <c r="BD48" s="67"/>
      <c r="BE48" s="67"/>
      <c r="BF48" s="67"/>
      <c r="BG48" s="67"/>
      <c r="BH48" s="67"/>
      <c r="CA48" s="68" t="s">
        <v>55</v>
      </c>
    </row>
    <row r="49" spans="1:79" ht="15.95" customHeight="1">
      <c r="A49" s="55">
        <v>1</v>
      </c>
      <c r="B49" s="55"/>
      <c r="C49" s="55"/>
      <c r="D49" s="56" t="s">
        <v>56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26">
        <f>858885+100000</f>
        <v>958885</v>
      </c>
      <c r="AD49" s="26"/>
      <c r="AE49" s="26"/>
      <c r="AF49" s="26"/>
      <c r="AG49" s="26"/>
      <c r="AH49" s="26"/>
      <c r="AI49" s="26"/>
      <c r="AJ49" s="26">
        <f t="shared" ref="AJ49:AJ55" si="0">SUM(AC49:AI49)</f>
        <v>958885</v>
      </c>
      <c r="AK49" s="26">
        <f>362000+66000</f>
        <v>428000</v>
      </c>
      <c r="AL49" s="26"/>
      <c r="AM49" s="26"/>
      <c r="AN49" s="26"/>
      <c r="AO49" s="26"/>
      <c r="AP49" s="26"/>
      <c r="AQ49" s="26"/>
      <c r="AR49" s="26">
        <f t="shared" ref="AR49:AR55" si="1">SUM(AK49:AQ49)</f>
        <v>428000</v>
      </c>
      <c r="AS49" s="26">
        <f t="shared" ref="AS49:AS54" si="2">AC49+AK49</f>
        <v>1386885</v>
      </c>
      <c r="AT49" s="26"/>
      <c r="AU49" s="26"/>
      <c r="AV49" s="26"/>
      <c r="AW49" s="26"/>
      <c r="AX49" s="26"/>
      <c r="AY49" s="26"/>
      <c r="AZ49" s="26"/>
      <c r="BA49" s="69"/>
      <c r="BB49" s="69"/>
      <c r="BC49" s="69"/>
      <c r="BD49" s="69"/>
      <c r="BE49" s="69"/>
      <c r="BF49" s="69"/>
      <c r="BG49" s="69"/>
      <c r="BH49" s="69"/>
      <c r="CA49" s="8" t="s">
        <v>57</v>
      </c>
    </row>
    <row r="50" spans="1:79" ht="13.15" customHeight="1">
      <c r="A50" s="55">
        <v>2</v>
      </c>
      <c r="B50" s="55"/>
      <c r="C50" s="55"/>
      <c r="D50" s="56" t="s">
        <v>58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26">
        <v>13300</v>
      </c>
      <c r="AD50" s="26"/>
      <c r="AE50" s="26"/>
      <c r="AF50" s="26"/>
      <c r="AG50" s="26"/>
      <c r="AH50" s="26"/>
      <c r="AI50" s="26"/>
      <c r="AJ50" s="26">
        <f t="shared" si="0"/>
        <v>13300</v>
      </c>
      <c r="AK50" s="26">
        <v>21700</v>
      </c>
      <c r="AL50" s="26"/>
      <c r="AM50" s="26"/>
      <c r="AN50" s="26"/>
      <c r="AO50" s="26"/>
      <c r="AP50" s="26"/>
      <c r="AQ50" s="26"/>
      <c r="AR50" s="26">
        <f t="shared" si="1"/>
        <v>21700</v>
      </c>
      <c r="AS50" s="26">
        <f t="shared" si="2"/>
        <v>35000</v>
      </c>
      <c r="AT50" s="26"/>
      <c r="AU50" s="26"/>
      <c r="AV50" s="26"/>
      <c r="AW50" s="26"/>
      <c r="AX50" s="26"/>
      <c r="AY50" s="26"/>
      <c r="AZ50" s="26"/>
      <c r="BA50" s="69"/>
      <c r="BB50" s="69"/>
      <c r="BC50" s="69"/>
      <c r="BD50" s="69"/>
      <c r="BE50" s="69"/>
      <c r="BF50" s="69"/>
      <c r="BG50" s="69"/>
      <c r="BH50" s="69"/>
    </row>
    <row r="51" spans="1:79" ht="13.15" customHeight="1">
      <c r="A51" s="55">
        <v>3</v>
      </c>
      <c r="B51" s="55"/>
      <c r="C51" s="55"/>
      <c r="D51" s="56" t="s">
        <v>59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26">
        <v>14000</v>
      </c>
      <c r="AD51" s="26"/>
      <c r="AE51" s="26"/>
      <c r="AF51" s="26"/>
      <c r="AG51" s="26"/>
      <c r="AH51" s="26"/>
      <c r="AI51" s="26"/>
      <c r="AJ51" s="26">
        <f t="shared" si="0"/>
        <v>14000</v>
      </c>
      <c r="AK51" s="26">
        <v>16000</v>
      </c>
      <c r="AL51" s="26"/>
      <c r="AM51" s="26"/>
      <c r="AN51" s="26"/>
      <c r="AO51" s="26"/>
      <c r="AP51" s="26"/>
      <c r="AQ51" s="26"/>
      <c r="AR51" s="26">
        <f t="shared" si="1"/>
        <v>16000</v>
      </c>
      <c r="AS51" s="26">
        <f t="shared" si="2"/>
        <v>30000</v>
      </c>
      <c r="AT51" s="26"/>
      <c r="AU51" s="26"/>
      <c r="AV51" s="26"/>
      <c r="AW51" s="26"/>
      <c r="AX51" s="26"/>
      <c r="AY51" s="26"/>
      <c r="AZ51" s="26"/>
      <c r="BA51" s="69"/>
      <c r="BB51" s="69"/>
      <c r="BC51" s="69"/>
      <c r="BD51" s="69"/>
      <c r="BE51" s="69"/>
      <c r="BF51" s="69"/>
      <c r="BG51" s="69"/>
      <c r="BH51" s="69"/>
    </row>
    <row r="52" spans="1:79" ht="13.15" customHeight="1">
      <c r="A52" s="55">
        <v>4</v>
      </c>
      <c r="B52" s="55"/>
      <c r="C52" s="55"/>
      <c r="D52" s="56" t="s">
        <v>60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26">
        <v>169804</v>
      </c>
      <c r="AD52" s="26"/>
      <c r="AE52" s="26"/>
      <c r="AF52" s="26"/>
      <c r="AG52" s="26"/>
      <c r="AH52" s="26"/>
      <c r="AI52" s="26"/>
      <c r="AJ52" s="26">
        <f t="shared" si="0"/>
        <v>169804</v>
      </c>
      <c r="AK52" s="26">
        <f>65000-13304</f>
        <v>51696</v>
      </c>
      <c r="AL52" s="26"/>
      <c r="AM52" s="26"/>
      <c r="AN52" s="26"/>
      <c r="AO52" s="26"/>
      <c r="AP52" s="26"/>
      <c r="AQ52" s="26"/>
      <c r="AR52" s="26">
        <f t="shared" si="1"/>
        <v>51696</v>
      </c>
      <c r="AS52" s="26">
        <f t="shared" si="2"/>
        <v>221500</v>
      </c>
      <c r="AT52" s="26"/>
      <c r="AU52" s="26"/>
      <c r="AV52" s="26"/>
      <c r="AW52" s="26"/>
      <c r="AX52" s="26"/>
      <c r="AY52" s="26"/>
      <c r="AZ52" s="26"/>
      <c r="BA52" s="69"/>
      <c r="BB52" s="69"/>
      <c r="BC52" s="69"/>
      <c r="BD52" s="69"/>
      <c r="BE52" s="69"/>
      <c r="BF52" s="69"/>
      <c r="BG52" s="69"/>
      <c r="BH52" s="69"/>
    </row>
    <row r="53" spans="1:79" ht="13.15" customHeight="1">
      <c r="A53" s="55">
        <v>5</v>
      </c>
      <c r="B53" s="55"/>
      <c r="C53" s="55"/>
      <c r="D53" s="56" t="s">
        <v>61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26">
        <f>39500+63000</f>
        <v>102500</v>
      </c>
      <c r="AD53" s="26"/>
      <c r="AE53" s="26"/>
      <c r="AF53" s="26"/>
      <c r="AG53" s="26"/>
      <c r="AH53" s="26"/>
      <c r="AI53" s="26"/>
      <c r="AJ53" s="26">
        <f t="shared" si="0"/>
        <v>102500</v>
      </c>
      <c r="AK53" s="26">
        <f>422220-63000</f>
        <v>359220</v>
      </c>
      <c r="AL53" s="26"/>
      <c r="AM53" s="26"/>
      <c r="AN53" s="26"/>
      <c r="AO53" s="26"/>
      <c r="AP53" s="26"/>
      <c r="AQ53" s="26"/>
      <c r="AR53" s="26">
        <f t="shared" si="1"/>
        <v>359220</v>
      </c>
      <c r="AS53" s="26">
        <f t="shared" si="2"/>
        <v>461720</v>
      </c>
      <c r="AT53" s="26"/>
      <c r="AU53" s="26"/>
      <c r="AV53" s="26"/>
      <c r="AW53" s="26"/>
      <c r="AX53" s="26"/>
      <c r="AY53" s="26"/>
      <c r="AZ53" s="26"/>
      <c r="BA53" s="69"/>
      <c r="BB53" s="69"/>
      <c r="BC53" s="69"/>
      <c r="BD53" s="69"/>
      <c r="BE53" s="69"/>
      <c r="BF53" s="69"/>
      <c r="BG53" s="69"/>
      <c r="BH53" s="69"/>
    </row>
    <row r="54" spans="1:79" ht="13.15" customHeight="1">
      <c r="A54" s="55">
        <v>6</v>
      </c>
      <c r="B54" s="55"/>
      <c r="C54" s="55"/>
      <c r="D54" s="56" t="s">
        <v>62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26">
        <v>45320</v>
      </c>
      <c r="AD54" s="26"/>
      <c r="AE54" s="26"/>
      <c r="AF54" s="26"/>
      <c r="AG54" s="26"/>
      <c r="AH54" s="26"/>
      <c r="AI54" s="26"/>
      <c r="AJ54" s="26">
        <f t="shared" si="0"/>
        <v>45320</v>
      </c>
      <c r="AK54" s="26">
        <v>42900</v>
      </c>
      <c r="AL54" s="26"/>
      <c r="AM54" s="26"/>
      <c r="AN54" s="26"/>
      <c r="AO54" s="26"/>
      <c r="AP54" s="26"/>
      <c r="AQ54" s="26"/>
      <c r="AR54" s="26">
        <f t="shared" si="1"/>
        <v>42900</v>
      </c>
      <c r="AS54" s="26">
        <f t="shared" si="2"/>
        <v>88220</v>
      </c>
      <c r="AT54" s="26"/>
      <c r="AU54" s="26"/>
      <c r="AV54" s="26"/>
      <c r="AW54" s="26"/>
      <c r="AX54" s="26"/>
      <c r="AY54" s="26"/>
      <c r="AZ54" s="26"/>
      <c r="BA54" s="69"/>
      <c r="BB54" s="69"/>
      <c r="BC54" s="69"/>
      <c r="BD54" s="69"/>
      <c r="BE54" s="69"/>
      <c r="BF54" s="69"/>
      <c r="BG54" s="69"/>
      <c r="BH54" s="69"/>
    </row>
    <row r="55" spans="1:79" s="68" customFormat="1" ht="13.15" customHeight="1">
      <c r="A55" s="70"/>
      <c r="B55" s="70"/>
      <c r="C55" s="70"/>
      <c r="D55" s="71" t="s">
        <v>63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33">
        <f>SUM(AC49:AC54)</f>
        <v>1303809</v>
      </c>
      <c r="AD55" s="33"/>
      <c r="AE55" s="33"/>
      <c r="AF55" s="33"/>
      <c r="AG55" s="33"/>
      <c r="AH55" s="33"/>
      <c r="AI55" s="33"/>
      <c r="AJ55" s="33">
        <f t="shared" si="0"/>
        <v>1303809</v>
      </c>
      <c r="AK55" s="33">
        <f>SUM(AK49:AK54)</f>
        <v>919516</v>
      </c>
      <c r="AL55" s="33"/>
      <c r="AM55" s="33"/>
      <c r="AN55" s="33"/>
      <c r="AO55" s="33"/>
      <c r="AP55" s="33"/>
      <c r="AQ55" s="33"/>
      <c r="AR55" s="33">
        <f t="shared" si="1"/>
        <v>919516</v>
      </c>
      <c r="AS55" s="33">
        <f>AC55+AK55</f>
        <v>2223325</v>
      </c>
      <c r="AT55" s="33"/>
      <c r="AU55" s="33"/>
      <c r="AV55" s="33"/>
      <c r="AW55" s="33"/>
      <c r="AX55" s="33"/>
      <c r="AY55" s="33"/>
      <c r="AZ55" s="33"/>
      <c r="BA55" s="72"/>
      <c r="BB55" s="72"/>
      <c r="BC55" s="72"/>
      <c r="BD55" s="72"/>
      <c r="BE55" s="72"/>
      <c r="BF55" s="72"/>
      <c r="BG55" s="72"/>
      <c r="BH55" s="72"/>
    </row>
    <row r="57" spans="1:79" ht="15.95" customHeight="1">
      <c r="A57" s="35" t="s">
        <v>64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79" ht="15" customHeight="1">
      <c r="A58" s="61" t="s">
        <v>47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79" ht="15.95" customHeight="1">
      <c r="A59" s="54" t="s">
        <v>32</v>
      </c>
      <c r="B59" s="54"/>
      <c r="C59" s="54"/>
      <c r="D59" s="54" t="s">
        <v>65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 t="s">
        <v>49</v>
      </c>
      <c r="AC59" s="54"/>
      <c r="AD59" s="54"/>
      <c r="AE59" s="54"/>
      <c r="AF59" s="54"/>
      <c r="AG59" s="54"/>
      <c r="AH59" s="54"/>
      <c r="AI59" s="54"/>
      <c r="AJ59" s="54" t="s">
        <v>50</v>
      </c>
      <c r="AK59" s="54"/>
      <c r="AL59" s="54"/>
      <c r="AM59" s="54"/>
      <c r="AN59" s="54"/>
      <c r="AO59" s="54"/>
      <c r="AP59" s="54"/>
      <c r="AQ59" s="54"/>
      <c r="AR59" s="54" t="s">
        <v>51</v>
      </c>
      <c r="AS59" s="54"/>
      <c r="AT59" s="54"/>
      <c r="AU59" s="54"/>
      <c r="AV59" s="54"/>
      <c r="AW59" s="54"/>
      <c r="AX59" s="54"/>
      <c r="AY59" s="54"/>
    </row>
    <row r="60" spans="1:79" ht="29.1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</row>
    <row r="61" spans="1:79" ht="15.95" customHeight="1">
      <c r="A61" s="54">
        <v>1</v>
      </c>
      <c r="B61" s="54"/>
      <c r="C61" s="54"/>
      <c r="D61" s="54">
        <v>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3</v>
      </c>
      <c r="AC61" s="54"/>
      <c r="AD61" s="54"/>
      <c r="AE61" s="54"/>
      <c r="AF61" s="54"/>
      <c r="AG61" s="54"/>
      <c r="AH61" s="54"/>
      <c r="AI61" s="54"/>
      <c r="AJ61" s="54">
        <v>4</v>
      </c>
      <c r="AK61" s="54"/>
      <c r="AL61" s="54"/>
      <c r="AM61" s="54"/>
      <c r="AN61" s="54"/>
      <c r="AO61" s="54"/>
      <c r="AP61" s="54"/>
      <c r="AQ61" s="54"/>
      <c r="AR61" s="54">
        <v>5</v>
      </c>
      <c r="AS61" s="54"/>
      <c r="AT61" s="54"/>
      <c r="AU61" s="54"/>
      <c r="AV61" s="54"/>
      <c r="AW61" s="54"/>
      <c r="AX61" s="54"/>
      <c r="AY61" s="54"/>
    </row>
    <row r="62" spans="1:79" ht="12.75" hidden="1" customHeight="1">
      <c r="A62" s="55" t="s">
        <v>42</v>
      </c>
      <c r="B62" s="55"/>
      <c r="C62" s="55"/>
      <c r="D62" s="56" t="s">
        <v>35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65" t="s">
        <v>52</v>
      </c>
      <c r="AC62" s="65"/>
      <c r="AD62" s="65"/>
      <c r="AE62" s="65"/>
      <c r="AF62" s="65"/>
      <c r="AG62" s="65"/>
      <c r="AH62" s="65"/>
      <c r="AI62" s="65"/>
      <c r="AJ62" s="65" t="s">
        <v>53</v>
      </c>
      <c r="AK62" s="65"/>
      <c r="AL62" s="65"/>
      <c r="AM62" s="65"/>
      <c r="AN62" s="65"/>
      <c r="AO62" s="65"/>
      <c r="AP62" s="65"/>
      <c r="AQ62" s="65"/>
      <c r="AR62" s="65" t="s">
        <v>54</v>
      </c>
      <c r="AS62" s="65"/>
      <c r="AT62" s="65"/>
      <c r="AU62" s="65"/>
      <c r="AV62" s="65"/>
      <c r="AW62" s="65"/>
      <c r="AX62" s="65"/>
      <c r="AY62" s="65"/>
      <c r="CA62" s="8" t="s">
        <v>66</v>
      </c>
    </row>
    <row r="63" spans="1:79" ht="26.45" customHeight="1">
      <c r="A63" s="55">
        <v>1</v>
      </c>
      <c r="B63" s="55"/>
      <c r="C63" s="55"/>
      <c r="D63" s="56" t="s">
        <v>67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26">
        <f>1240809+63000</f>
        <v>1303809</v>
      </c>
      <c r="AC63" s="26"/>
      <c r="AD63" s="26"/>
      <c r="AE63" s="26"/>
      <c r="AF63" s="26"/>
      <c r="AG63" s="26"/>
      <c r="AH63" s="26"/>
      <c r="AI63" s="26"/>
      <c r="AJ63" s="26">
        <f>594296+322220+66000-63000</f>
        <v>919516</v>
      </c>
      <c r="AK63" s="26"/>
      <c r="AL63" s="26"/>
      <c r="AM63" s="26"/>
      <c r="AN63" s="26"/>
      <c r="AO63" s="26"/>
      <c r="AP63" s="26"/>
      <c r="AQ63" s="26"/>
      <c r="AR63" s="26">
        <f>AB63+AJ63</f>
        <v>2223325</v>
      </c>
      <c r="AS63" s="26"/>
      <c r="AT63" s="26"/>
      <c r="AU63" s="26"/>
      <c r="AV63" s="26"/>
      <c r="AW63" s="26"/>
      <c r="AX63" s="26"/>
      <c r="AY63" s="26"/>
      <c r="CA63" s="8" t="s">
        <v>68</v>
      </c>
    </row>
    <row r="64" spans="1:79" s="68" customFormat="1" ht="12.75" customHeight="1">
      <c r="A64" s="70"/>
      <c r="B64" s="70"/>
      <c r="C64" s="70"/>
      <c r="D64" s="71" t="s">
        <v>51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33">
        <f>AB63</f>
        <v>1303809</v>
      </c>
      <c r="AC64" s="33"/>
      <c r="AD64" s="33"/>
      <c r="AE64" s="33"/>
      <c r="AF64" s="33"/>
      <c r="AG64" s="33"/>
      <c r="AH64" s="33"/>
      <c r="AI64" s="33"/>
      <c r="AJ64" s="33">
        <f>AJ63</f>
        <v>919516</v>
      </c>
      <c r="AK64" s="33"/>
      <c r="AL64" s="33"/>
      <c r="AM64" s="33"/>
      <c r="AN64" s="33"/>
      <c r="AO64" s="33"/>
      <c r="AP64" s="33"/>
      <c r="AQ64" s="33"/>
      <c r="AR64" s="33">
        <f>AB64+AJ64</f>
        <v>2223325</v>
      </c>
      <c r="AS64" s="33"/>
      <c r="AT64" s="33"/>
      <c r="AU64" s="33"/>
      <c r="AV64" s="33"/>
      <c r="AW64" s="33"/>
      <c r="AX64" s="33"/>
      <c r="AY64" s="33"/>
    </row>
    <row r="66" spans="1:79" ht="15.95" customHeight="1">
      <c r="A66" s="46" t="s">
        <v>69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79" ht="30" customHeight="1">
      <c r="A67" s="54" t="s">
        <v>32</v>
      </c>
      <c r="B67" s="54"/>
      <c r="C67" s="54"/>
      <c r="D67" s="54"/>
      <c r="E67" s="54"/>
      <c r="F67" s="54"/>
      <c r="G67" s="54" t="s">
        <v>70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 t="s">
        <v>71</v>
      </c>
      <c r="AA67" s="54"/>
      <c r="AB67" s="54"/>
      <c r="AC67" s="54"/>
      <c r="AD67" s="54"/>
      <c r="AE67" s="54" t="s">
        <v>72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54" t="s">
        <v>49</v>
      </c>
      <c r="AP67" s="54"/>
      <c r="AQ67" s="54"/>
      <c r="AR67" s="54"/>
      <c r="AS67" s="54"/>
      <c r="AT67" s="54"/>
      <c r="AU67" s="54"/>
      <c r="AV67" s="54"/>
      <c r="AW67" s="54" t="s">
        <v>50</v>
      </c>
      <c r="AX67" s="54"/>
      <c r="AY67" s="54"/>
      <c r="AZ67" s="54"/>
      <c r="BA67" s="54"/>
      <c r="BB67" s="54"/>
      <c r="BC67" s="54"/>
      <c r="BD67" s="54"/>
      <c r="BE67" s="54" t="s">
        <v>51</v>
      </c>
      <c r="BF67" s="54"/>
      <c r="BG67" s="54"/>
      <c r="BH67" s="54"/>
      <c r="BI67" s="54"/>
      <c r="BJ67" s="54"/>
      <c r="BK67" s="54"/>
      <c r="BL67" s="54"/>
    </row>
    <row r="68" spans="1:79" ht="15.95" customHeight="1">
      <c r="A68" s="54">
        <v>1</v>
      </c>
      <c r="B68" s="54"/>
      <c r="C68" s="54"/>
      <c r="D68" s="54"/>
      <c r="E68" s="54"/>
      <c r="F68" s="54"/>
      <c r="G68" s="54">
        <v>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v>3</v>
      </c>
      <c r="AA68" s="54"/>
      <c r="AB68" s="54"/>
      <c r="AC68" s="54"/>
      <c r="AD68" s="54"/>
      <c r="AE68" s="54">
        <v>4</v>
      </c>
      <c r="AF68" s="54"/>
      <c r="AG68" s="54"/>
      <c r="AH68" s="54"/>
      <c r="AI68" s="54"/>
      <c r="AJ68" s="54"/>
      <c r="AK68" s="54"/>
      <c r="AL68" s="54"/>
      <c r="AM68" s="54"/>
      <c r="AN68" s="54"/>
      <c r="AO68" s="54">
        <v>5</v>
      </c>
      <c r="AP68" s="54"/>
      <c r="AQ68" s="54"/>
      <c r="AR68" s="54"/>
      <c r="AS68" s="54"/>
      <c r="AT68" s="54"/>
      <c r="AU68" s="54"/>
      <c r="AV68" s="54"/>
      <c r="AW68" s="54">
        <v>6</v>
      </c>
      <c r="AX68" s="54"/>
      <c r="AY68" s="54"/>
      <c r="AZ68" s="54"/>
      <c r="BA68" s="54"/>
      <c r="BB68" s="54"/>
      <c r="BC68" s="54"/>
      <c r="BD68" s="54"/>
      <c r="BE68" s="54">
        <v>7</v>
      </c>
      <c r="BF68" s="54"/>
      <c r="BG68" s="54"/>
      <c r="BH68" s="54"/>
      <c r="BI68" s="54"/>
      <c r="BJ68" s="54"/>
      <c r="BK68" s="54"/>
      <c r="BL68" s="54"/>
    </row>
    <row r="69" spans="1:79" ht="12.75" hidden="1" customHeight="1">
      <c r="A69" s="55" t="s">
        <v>34</v>
      </c>
      <c r="B69" s="55"/>
      <c r="C69" s="55"/>
      <c r="D69" s="55"/>
      <c r="E69" s="55"/>
      <c r="F69" s="55"/>
      <c r="G69" s="56" t="s">
        <v>35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5" t="s">
        <v>73</v>
      </c>
      <c r="AA69" s="55"/>
      <c r="AB69" s="55"/>
      <c r="AC69" s="55"/>
      <c r="AD69" s="55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65" t="s">
        <v>52</v>
      </c>
      <c r="AP69" s="65"/>
      <c r="AQ69" s="65"/>
      <c r="AR69" s="65"/>
      <c r="AS69" s="65"/>
      <c r="AT69" s="65"/>
      <c r="AU69" s="65"/>
      <c r="AV69" s="65"/>
      <c r="AW69" s="65" t="s">
        <v>75</v>
      </c>
      <c r="AX69" s="65"/>
      <c r="AY69" s="65"/>
      <c r="AZ69" s="65"/>
      <c r="BA69" s="65"/>
      <c r="BB69" s="65"/>
      <c r="BC69" s="65"/>
      <c r="BD69" s="65"/>
      <c r="BE69" s="65" t="s">
        <v>54</v>
      </c>
      <c r="BF69" s="65"/>
      <c r="BG69" s="65"/>
      <c r="BH69" s="65"/>
      <c r="BI69" s="65"/>
      <c r="BJ69" s="65"/>
      <c r="BK69" s="65"/>
      <c r="BL69" s="65"/>
      <c r="CA69" s="8" t="s">
        <v>76</v>
      </c>
    </row>
    <row r="70" spans="1:79" s="68" customFormat="1" ht="12.75" customHeight="1">
      <c r="A70" s="70">
        <v>0</v>
      </c>
      <c r="B70" s="70"/>
      <c r="C70" s="70"/>
      <c r="D70" s="70"/>
      <c r="E70" s="70"/>
      <c r="F70" s="70"/>
      <c r="G70" s="70" t="s">
        <v>77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CA70" s="68" t="s">
        <v>78</v>
      </c>
    </row>
    <row r="71" spans="1:79" ht="27.4" customHeight="1">
      <c r="A71" s="55">
        <v>1</v>
      </c>
      <c r="B71" s="55"/>
      <c r="C71" s="55"/>
      <c r="D71" s="55"/>
      <c r="E71" s="55"/>
      <c r="F71" s="55"/>
      <c r="G71" s="75" t="s">
        <v>95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55" t="s">
        <v>79</v>
      </c>
      <c r="AA71" s="55"/>
      <c r="AB71" s="55"/>
      <c r="AC71" s="55"/>
      <c r="AD71" s="55"/>
      <c r="AE71" s="73" t="s">
        <v>101</v>
      </c>
      <c r="AF71" s="73"/>
      <c r="AG71" s="73"/>
      <c r="AH71" s="73"/>
      <c r="AI71" s="73"/>
      <c r="AJ71" s="73"/>
      <c r="AK71" s="73"/>
      <c r="AL71" s="73"/>
      <c r="AM71" s="73"/>
      <c r="AN71" s="73"/>
      <c r="AO71" s="26">
        <f>858885+100000</f>
        <v>958885</v>
      </c>
      <c r="AP71" s="26"/>
      <c r="AQ71" s="26"/>
      <c r="AR71" s="26"/>
      <c r="AS71" s="26"/>
      <c r="AT71" s="26"/>
      <c r="AU71" s="26"/>
      <c r="AV71" s="26">
        <f t="shared" ref="AV71:AV76" si="3">SUM(AO71:AU71)</f>
        <v>958885</v>
      </c>
      <c r="AW71" s="26">
        <f>362000+66000</f>
        <v>428000</v>
      </c>
      <c r="AX71" s="26"/>
      <c r="AY71" s="26"/>
      <c r="AZ71" s="26"/>
      <c r="BA71" s="26"/>
      <c r="BB71" s="26"/>
      <c r="BC71" s="26"/>
      <c r="BD71" s="26">
        <f t="shared" ref="BD71:BD76" si="4">SUM(AW71:BC71)</f>
        <v>428000</v>
      </c>
      <c r="BE71" s="26">
        <f>AO71+AW71</f>
        <v>1386885</v>
      </c>
      <c r="BF71" s="26"/>
      <c r="BG71" s="26"/>
      <c r="BH71" s="26"/>
      <c r="BI71" s="26"/>
      <c r="BJ71" s="26"/>
      <c r="BK71" s="26"/>
      <c r="BL71" s="26"/>
    </row>
    <row r="72" spans="1:79" ht="27.4" customHeight="1">
      <c r="A72" s="55">
        <v>2</v>
      </c>
      <c r="B72" s="55"/>
      <c r="C72" s="55"/>
      <c r="D72" s="55"/>
      <c r="E72" s="55"/>
      <c r="F72" s="55"/>
      <c r="G72" s="75" t="s">
        <v>96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55" t="s">
        <v>79</v>
      </c>
      <c r="AA72" s="55"/>
      <c r="AB72" s="55"/>
      <c r="AC72" s="55"/>
      <c r="AD72" s="55"/>
      <c r="AE72" s="73" t="s">
        <v>101</v>
      </c>
      <c r="AF72" s="73"/>
      <c r="AG72" s="73"/>
      <c r="AH72" s="73"/>
      <c r="AI72" s="73"/>
      <c r="AJ72" s="73"/>
      <c r="AK72" s="73"/>
      <c r="AL72" s="73"/>
      <c r="AM72" s="73"/>
      <c r="AN72" s="73"/>
      <c r="AO72" s="26">
        <v>13300</v>
      </c>
      <c r="AP72" s="26"/>
      <c r="AQ72" s="26"/>
      <c r="AR72" s="26"/>
      <c r="AS72" s="26"/>
      <c r="AT72" s="26"/>
      <c r="AU72" s="26"/>
      <c r="AV72" s="26">
        <f t="shared" si="3"/>
        <v>13300</v>
      </c>
      <c r="AW72" s="26">
        <v>21700</v>
      </c>
      <c r="AX72" s="26"/>
      <c r="AY72" s="26"/>
      <c r="AZ72" s="26"/>
      <c r="BA72" s="26"/>
      <c r="BB72" s="26"/>
      <c r="BC72" s="26"/>
      <c r="BD72" s="26">
        <f t="shared" si="4"/>
        <v>21700</v>
      </c>
      <c r="BE72" s="26">
        <f t="shared" ref="BE72:BE76" si="5">AO72+AW72</f>
        <v>35000</v>
      </c>
      <c r="BF72" s="26"/>
      <c r="BG72" s="26"/>
      <c r="BH72" s="26"/>
      <c r="BI72" s="26"/>
      <c r="BJ72" s="26"/>
      <c r="BK72" s="26"/>
      <c r="BL72" s="26"/>
    </row>
    <row r="73" spans="1:79" ht="27.4" customHeight="1">
      <c r="A73" s="55">
        <v>3</v>
      </c>
      <c r="B73" s="55"/>
      <c r="C73" s="55"/>
      <c r="D73" s="55"/>
      <c r="E73" s="55"/>
      <c r="F73" s="55"/>
      <c r="G73" s="75" t="s">
        <v>97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55" t="s">
        <v>79</v>
      </c>
      <c r="AA73" s="55"/>
      <c r="AB73" s="55"/>
      <c r="AC73" s="55"/>
      <c r="AD73" s="55"/>
      <c r="AE73" s="73" t="s">
        <v>101</v>
      </c>
      <c r="AF73" s="73"/>
      <c r="AG73" s="73"/>
      <c r="AH73" s="73"/>
      <c r="AI73" s="73"/>
      <c r="AJ73" s="73"/>
      <c r="AK73" s="73"/>
      <c r="AL73" s="73"/>
      <c r="AM73" s="73"/>
      <c r="AN73" s="73"/>
      <c r="AO73" s="26">
        <v>14000</v>
      </c>
      <c r="AP73" s="26"/>
      <c r="AQ73" s="26"/>
      <c r="AR73" s="26"/>
      <c r="AS73" s="26"/>
      <c r="AT73" s="26"/>
      <c r="AU73" s="26"/>
      <c r="AV73" s="26">
        <f t="shared" si="3"/>
        <v>14000</v>
      </c>
      <c r="AW73" s="26">
        <v>16000</v>
      </c>
      <c r="AX73" s="26"/>
      <c r="AY73" s="26"/>
      <c r="AZ73" s="26"/>
      <c r="BA73" s="26"/>
      <c r="BB73" s="26"/>
      <c r="BC73" s="26"/>
      <c r="BD73" s="26">
        <f t="shared" si="4"/>
        <v>16000</v>
      </c>
      <c r="BE73" s="26">
        <f t="shared" si="5"/>
        <v>30000</v>
      </c>
      <c r="BF73" s="26"/>
      <c r="BG73" s="26"/>
      <c r="BH73" s="26"/>
      <c r="BI73" s="26"/>
      <c r="BJ73" s="26"/>
      <c r="BK73" s="26"/>
      <c r="BL73" s="26"/>
    </row>
    <row r="74" spans="1:79" ht="27.4" customHeight="1">
      <c r="A74" s="55">
        <v>4</v>
      </c>
      <c r="B74" s="55"/>
      <c r="C74" s="55"/>
      <c r="D74" s="55"/>
      <c r="E74" s="55"/>
      <c r="F74" s="55"/>
      <c r="G74" s="75" t="s">
        <v>98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55" t="s">
        <v>79</v>
      </c>
      <c r="AA74" s="55"/>
      <c r="AB74" s="55"/>
      <c r="AC74" s="55"/>
      <c r="AD74" s="55"/>
      <c r="AE74" s="73" t="s">
        <v>101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26">
        <v>169804</v>
      </c>
      <c r="AP74" s="26"/>
      <c r="AQ74" s="26"/>
      <c r="AR74" s="26"/>
      <c r="AS74" s="26"/>
      <c r="AT74" s="26"/>
      <c r="AU74" s="26"/>
      <c r="AV74" s="26">
        <f t="shared" si="3"/>
        <v>169804</v>
      </c>
      <c r="AW74" s="26">
        <v>51696</v>
      </c>
      <c r="AX74" s="26"/>
      <c r="AY74" s="26"/>
      <c r="AZ74" s="26"/>
      <c r="BA74" s="26"/>
      <c r="BB74" s="26"/>
      <c r="BC74" s="26"/>
      <c r="BD74" s="26">
        <f t="shared" si="4"/>
        <v>51696</v>
      </c>
      <c r="BE74" s="26">
        <f t="shared" si="5"/>
        <v>221500</v>
      </c>
      <c r="BF74" s="26"/>
      <c r="BG74" s="26"/>
      <c r="BH74" s="26"/>
      <c r="BI74" s="26"/>
      <c r="BJ74" s="26"/>
      <c r="BK74" s="26"/>
      <c r="BL74" s="26"/>
    </row>
    <row r="75" spans="1:79" ht="27.4" customHeight="1">
      <c r="A75" s="55">
        <v>5</v>
      </c>
      <c r="B75" s="55"/>
      <c r="C75" s="55"/>
      <c r="D75" s="55"/>
      <c r="E75" s="55"/>
      <c r="F75" s="55"/>
      <c r="G75" s="75" t="s">
        <v>99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55" t="s">
        <v>79</v>
      </c>
      <c r="AA75" s="55"/>
      <c r="AB75" s="55"/>
      <c r="AC75" s="55"/>
      <c r="AD75" s="55"/>
      <c r="AE75" s="73" t="s">
        <v>101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26">
        <f>39500+63000</f>
        <v>102500</v>
      </c>
      <c r="AP75" s="26"/>
      <c r="AQ75" s="26"/>
      <c r="AR75" s="26"/>
      <c r="AS75" s="26"/>
      <c r="AT75" s="26"/>
      <c r="AU75" s="26"/>
      <c r="AV75" s="26">
        <f t="shared" si="3"/>
        <v>102500</v>
      </c>
      <c r="AW75" s="26">
        <f>422220-63000</f>
        <v>359220</v>
      </c>
      <c r="AX75" s="26"/>
      <c r="AY75" s="26"/>
      <c r="AZ75" s="26"/>
      <c r="BA75" s="26"/>
      <c r="BB75" s="26"/>
      <c r="BC75" s="26"/>
      <c r="BD75" s="26">
        <f t="shared" si="4"/>
        <v>359220</v>
      </c>
      <c r="BE75" s="26">
        <f t="shared" si="5"/>
        <v>461720</v>
      </c>
      <c r="BF75" s="26"/>
      <c r="BG75" s="26"/>
      <c r="BH75" s="26"/>
      <c r="BI75" s="26"/>
      <c r="BJ75" s="26"/>
      <c r="BK75" s="26"/>
      <c r="BL75" s="26"/>
    </row>
    <row r="76" spans="1:79" ht="27.4" customHeight="1">
      <c r="A76" s="55">
        <v>6</v>
      </c>
      <c r="B76" s="55"/>
      <c r="C76" s="55"/>
      <c r="D76" s="55"/>
      <c r="E76" s="55"/>
      <c r="F76" s="55"/>
      <c r="G76" s="75" t="s">
        <v>100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55" t="s">
        <v>79</v>
      </c>
      <c r="AA76" s="55"/>
      <c r="AB76" s="55"/>
      <c r="AC76" s="55"/>
      <c r="AD76" s="55"/>
      <c r="AE76" s="73" t="s">
        <v>101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26">
        <v>45320</v>
      </c>
      <c r="AP76" s="26"/>
      <c r="AQ76" s="26"/>
      <c r="AR76" s="26"/>
      <c r="AS76" s="26"/>
      <c r="AT76" s="26"/>
      <c r="AU76" s="26"/>
      <c r="AV76" s="26">
        <f t="shared" si="3"/>
        <v>45320</v>
      </c>
      <c r="AW76" s="26">
        <v>42900</v>
      </c>
      <c r="AX76" s="26"/>
      <c r="AY76" s="26"/>
      <c r="AZ76" s="26"/>
      <c r="BA76" s="26"/>
      <c r="BB76" s="26"/>
      <c r="BC76" s="26"/>
      <c r="BD76" s="26">
        <f t="shared" si="4"/>
        <v>42900</v>
      </c>
      <c r="BE76" s="26">
        <f t="shared" si="5"/>
        <v>88220</v>
      </c>
      <c r="BF76" s="26"/>
      <c r="BG76" s="26"/>
      <c r="BH76" s="26"/>
      <c r="BI76" s="26"/>
      <c r="BJ76" s="26"/>
      <c r="BK76" s="26"/>
      <c r="BL76" s="26"/>
    </row>
    <row r="77" spans="1:79" s="68" customFormat="1" ht="12.75" customHeight="1">
      <c r="A77" s="70">
        <v>0</v>
      </c>
      <c r="B77" s="70"/>
      <c r="C77" s="70"/>
      <c r="D77" s="70"/>
      <c r="E77" s="70"/>
      <c r="F77" s="70"/>
      <c r="G77" s="70" t="s">
        <v>80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79" ht="29.85" customHeight="1">
      <c r="A78" s="55">
        <v>7</v>
      </c>
      <c r="B78" s="55"/>
      <c r="C78" s="55"/>
      <c r="D78" s="55"/>
      <c r="E78" s="55"/>
      <c r="F78" s="55"/>
      <c r="G78" s="73" t="s">
        <v>134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55" t="s">
        <v>81</v>
      </c>
      <c r="AA78" s="55"/>
      <c r="AB78" s="55"/>
      <c r="AC78" s="55"/>
      <c r="AD78" s="55"/>
      <c r="AE78" s="55" t="s">
        <v>82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26">
        <v>11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>
        <f>AO78+AW78</f>
        <v>11</v>
      </c>
      <c r="BF78" s="26"/>
      <c r="BG78" s="26"/>
      <c r="BH78" s="26"/>
      <c r="BI78" s="26"/>
      <c r="BJ78" s="26"/>
      <c r="BK78" s="26"/>
      <c r="BL78" s="26"/>
    </row>
    <row r="79" spans="1:79" s="8" customFormat="1" ht="36.75" customHeight="1">
      <c r="A79" s="55">
        <v>8</v>
      </c>
      <c r="B79" s="55"/>
      <c r="C79" s="55"/>
      <c r="D79" s="55"/>
      <c r="E79" s="55"/>
      <c r="F79" s="55"/>
      <c r="G79" s="78" t="s">
        <v>135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22" t="s">
        <v>81</v>
      </c>
      <c r="AA79" s="81"/>
      <c r="AB79" s="81"/>
      <c r="AC79" s="81"/>
      <c r="AD79" s="82"/>
      <c r="AE79" s="55" t="s">
        <v>82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20"/>
      <c r="AQ79" s="20"/>
      <c r="AR79" s="20"/>
      <c r="AS79" s="20"/>
      <c r="AT79" s="20"/>
      <c r="AU79" s="20"/>
      <c r="AV79" s="21"/>
      <c r="AW79" s="19">
        <f>25+5</f>
        <v>30</v>
      </c>
      <c r="AX79" s="20"/>
      <c r="AY79" s="20"/>
      <c r="AZ79" s="20"/>
      <c r="BA79" s="20"/>
      <c r="BB79" s="20"/>
      <c r="BC79" s="20"/>
      <c r="BD79" s="21"/>
      <c r="BE79" s="19">
        <f>AW79</f>
        <v>30</v>
      </c>
      <c r="BF79" s="20"/>
      <c r="BG79" s="20"/>
      <c r="BH79" s="20"/>
      <c r="BI79" s="20"/>
      <c r="BJ79" s="20"/>
      <c r="BK79" s="20"/>
      <c r="BL79" s="21"/>
    </row>
    <row r="80" spans="1:79" ht="29.85" customHeight="1">
      <c r="A80" s="55">
        <v>9</v>
      </c>
      <c r="B80" s="55"/>
      <c r="C80" s="55"/>
      <c r="D80" s="55"/>
      <c r="E80" s="55"/>
      <c r="F80" s="55"/>
      <c r="G80" s="73" t="s">
        <v>123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55" t="s">
        <v>81</v>
      </c>
      <c r="AA80" s="55"/>
      <c r="AB80" s="55"/>
      <c r="AC80" s="55"/>
      <c r="AD80" s="55"/>
      <c r="AE80" s="55" t="s">
        <v>82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26">
        <v>6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>
        <f>AO80+AW80</f>
        <v>6</v>
      </c>
      <c r="BF80" s="26"/>
      <c r="BG80" s="26"/>
      <c r="BH80" s="26"/>
      <c r="BI80" s="26"/>
      <c r="BJ80" s="26"/>
      <c r="BK80" s="26"/>
      <c r="BL80" s="26"/>
    </row>
    <row r="81" spans="1:64" s="8" customFormat="1" ht="36.75" customHeight="1">
      <c r="A81" s="55">
        <v>10</v>
      </c>
      <c r="B81" s="55"/>
      <c r="C81" s="55"/>
      <c r="D81" s="55"/>
      <c r="E81" s="55"/>
      <c r="F81" s="55"/>
      <c r="G81" s="78" t="s">
        <v>116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55" t="s">
        <v>81</v>
      </c>
      <c r="AA81" s="55"/>
      <c r="AB81" s="55"/>
      <c r="AC81" s="55"/>
      <c r="AD81" s="55"/>
      <c r="AE81" s="55" t="s">
        <v>82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19"/>
      <c r="AP81" s="20"/>
      <c r="AQ81" s="20"/>
      <c r="AR81" s="20"/>
      <c r="AS81" s="20"/>
      <c r="AT81" s="20"/>
      <c r="AU81" s="20"/>
      <c r="AV81" s="21"/>
      <c r="AW81" s="19">
        <v>2</v>
      </c>
      <c r="AX81" s="20"/>
      <c r="AY81" s="20"/>
      <c r="AZ81" s="20"/>
      <c r="BA81" s="20"/>
      <c r="BB81" s="20"/>
      <c r="BC81" s="20"/>
      <c r="BD81" s="21"/>
      <c r="BE81" s="19">
        <f>AW81</f>
        <v>2</v>
      </c>
      <c r="BF81" s="20"/>
      <c r="BG81" s="20"/>
      <c r="BH81" s="20"/>
      <c r="BI81" s="20"/>
      <c r="BJ81" s="20"/>
      <c r="BK81" s="20"/>
      <c r="BL81" s="21"/>
    </row>
    <row r="82" spans="1:64" ht="29.85" customHeight="1">
      <c r="A82" s="55">
        <v>11</v>
      </c>
      <c r="B82" s="55"/>
      <c r="C82" s="55"/>
      <c r="D82" s="55"/>
      <c r="E82" s="55"/>
      <c r="F82" s="55"/>
      <c r="G82" s="73" t="s">
        <v>124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55" t="s">
        <v>81</v>
      </c>
      <c r="AA82" s="55"/>
      <c r="AB82" s="55"/>
      <c r="AC82" s="55"/>
      <c r="AD82" s="55"/>
      <c r="AE82" s="55" t="s">
        <v>82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26">
        <v>4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>
        <f>AO82+AW82</f>
        <v>4</v>
      </c>
      <c r="BF82" s="26"/>
      <c r="BG82" s="26"/>
      <c r="BH82" s="26"/>
      <c r="BI82" s="26"/>
      <c r="BJ82" s="26"/>
      <c r="BK82" s="26"/>
      <c r="BL82" s="26"/>
    </row>
    <row r="83" spans="1:64" s="8" customFormat="1" ht="36.75" customHeight="1">
      <c r="A83" s="55">
        <v>12</v>
      </c>
      <c r="B83" s="55"/>
      <c r="C83" s="55"/>
      <c r="D83" s="55"/>
      <c r="E83" s="55"/>
      <c r="F83" s="55"/>
      <c r="G83" s="78" t="s">
        <v>122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55" t="s">
        <v>81</v>
      </c>
      <c r="AA83" s="55"/>
      <c r="AB83" s="55"/>
      <c r="AC83" s="55"/>
      <c r="AD83" s="55"/>
      <c r="AE83" s="55" t="s">
        <v>82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19"/>
      <c r="AP83" s="20"/>
      <c r="AQ83" s="20"/>
      <c r="AR83" s="20"/>
      <c r="AS83" s="20"/>
      <c r="AT83" s="20"/>
      <c r="AU83" s="20"/>
      <c r="AV83" s="21"/>
      <c r="AW83" s="19">
        <v>2</v>
      </c>
      <c r="AX83" s="20"/>
      <c r="AY83" s="20"/>
      <c r="AZ83" s="20"/>
      <c r="BA83" s="20"/>
      <c r="BB83" s="20"/>
      <c r="BC83" s="20"/>
      <c r="BD83" s="21"/>
      <c r="BE83" s="19">
        <f>AW83</f>
        <v>2</v>
      </c>
      <c r="BF83" s="20"/>
      <c r="BG83" s="20"/>
      <c r="BH83" s="20"/>
      <c r="BI83" s="20"/>
      <c r="BJ83" s="20"/>
      <c r="BK83" s="20"/>
      <c r="BL83" s="21"/>
    </row>
    <row r="84" spans="1:64" ht="29.85" customHeight="1">
      <c r="A84" s="55">
        <v>13</v>
      </c>
      <c r="B84" s="55"/>
      <c r="C84" s="55"/>
      <c r="D84" s="55"/>
      <c r="E84" s="55"/>
      <c r="F84" s="55"/>
      <c r="G84" s="73" t="s">
        <v>131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55" t="s">
        <v>81</v>
      </c>
      <c r="AA84" s="55"/>
      <c r="AB84" s="55"/>
      <c r="AC84" s="55"/>
      <c r="AD84" s="55"/>
      <c r="AE84" s="55" t="s">
        <v>82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26">
        <f>4+15</f>
        <v>19</v>
      </c>
      <c r="AP84" s="26"/>
      <c r="AQ84" s="26"/>
      <c r="AR84" s="26"/>
      <c r="AS84" s="26"/>
      <c r="AT84" s="26"/>
      <c r="AU84" s="26"/>
      <c r="AV84" s="26"/>
      <c r="AW84" s="26">
        <f>37-15</f>
        <v>22</v>
      </c>
      <c r="AX84" s="26"/>
      <c r="AY84" s="26"/>
      <c r="AZ84" s="26"/>
      <c r="BA84" s="26"/>
      <c r="BB84" s="26"/>
      <c r="BC84" s="26"/>
      <c r="BD84" s="26"/>
      <c r="BE84" s="26">
        <f>AO84+AW84</f>
        <v>41</v>
      </c>
      <c r="BF84" s="26"/>
      <c r="BG84" s="26"/>
      <c r="BH84" s="26"/>
      <c r="BI84" s="26"/>
      <c r="BJ84" s="26"/>
      <c r="BK84" s="26"/>
      <c r="BL84" s="26"/>
    </row>
    <row r="85" spans="1:64" s="8" customFormat="1" ht="37.15" customHeight="1">
      <c r="A85" s="55">
        <v>14</v>
      </c>
      <c r="B85" s="55"/>
      <c r="C85" s="55"/>
      <c r="D85" s="55"/>
      <c r="E85" s="55"/>
      <c r="F85" s="55"/>
      <c r="G85" s="78" t="s">
        <v>104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85" t="s">
        <v>81</v>
      </c>
      <c r="AA85" s="85"/>
      <c r="AB85" s="85"/>
      <c r="AC85" s="85"/>
      <c r="AD85" s="85"/>
      <c r="AE85" s="78" t="s">
        <v>110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26">
        <v>25</v>
      </c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>
        <f>AO85+AW85</f>
        <v>25</v>
      </c>
      <c r="BF85" s="26"/>
      <c r="BG85" s="26"/>
      <c r="BH85" s="26"/>
      <c r="BI85" s="26"/>
      <c r="BJ85" s="26"/>
      <c r="BK85" s="26"/>
      <c r="BL85" s="26"/>
    </row>
    <row r="86" spans="1:64" s="8" customFormat="1" ht="36" customHeight="1">
      <c r="A86" s="55">
        <v>15</v>
      </c>
      <c r="B86" s="55"/>
      <c r="C86" s="55"/>
      <c r="D86" s="55"/>
      <c r="E86" s="55"/>
      <c r="F86" s="55"/>
      <c r="G86" s="78" t="s">
        <v>107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5" t="s">
        <v>81</v>
      </c>
      <c r="AA86" s="85"/>
      <c r="AB86" s="85"/>
      <c r="AC86" s="85"/>
      <c r="AD86" s="85"/>
      <c r="AE86" s="78" t="s">
        <v>103</v>
      </c>
      <c r="AF86" s="83"/>
      <c r="AG86" s="83"/>
      <c r="AH86" s="83"/>
      <c r="AI86" s="83"/>
      <c r="AJ86" s="83"/>
      <c r="AK86" s="83"/>
      <c r="AL86" s="83"/>
      <c r="AM86" s="83"/>
      <c r="AN86" s="84"/>
      <c r="AO86" s="26">
        <v>29</v>
      </c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>
        <f>AO86+AW86</f>
        <v>29</v>
      </c>
      <c r="BF86" s="26"/>
      <c r="BG86" s="26"/>
      <c r="BH86" s="26"/>
      <c r="BI86" s="26"/>
      <c r="BJ86" s="26"/>
      <c r="BK86" s="26"/>
      <c r="BL86" s="26"/>
    </row>
    <row r="87" spans="1:64" s="8" customFormat="1" ht="36.75" customHeight="1">
      <c r="A87" s="55">
        <v>16</v>
      </c>
      <c r="B87" s="55"/>
      <c r="C87" s="55"/>
      <c r="D87" s="55"/>
      <c r="E87" s="55"/>
      <c r="F87" s="55"/>
      <c r="G87" s="78" t="s">
        <v>102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80"/>
      <c r="Z87" s="85" t="s">
        <v>81</v>
      </c>
      <c r="AA87" s="85"/>
      <c r="AB87" s="85"/>
      <c r="AC87" s="85"/>
      <c r="AD87" s="85"/>
      <c r="AE87" s="78" t="s">
        <v>103</v>
      </c>
      <c r="AF87" s="83"/>
      <c r="AG87" s="83"/>
      <c r="AH87" s="83"/>
      <c r="AI87" s="83"/>
      <c r="AJ87" s="83"/>
      <c r="AK87" s="83"/>
      <c r="AL87" s="83"/>
      <c r="AM87" s="83"/>
      <c r="AN87" s="84"/>
      <c r="AO87" s="19"/>
      <c r="AP87" s="20"/>
      <c r="AQ87" s="20"/>
      <c r="AR87" s="20"/>
      <c r="AS87" s="20"/>
      <c r="AT87" s="20"/>
      <c r="AU87" s="20"/>
      <c r="AV87" s="21"/>
      <c r="AW87" s="19">
        <v>6</v>
      </c>
      <c r="AX87" s="20"/>
      <c r="AY87" s="20"/>
      <c r="AZ87" s="20"/>
      <c r="BA87" s="20"/>
      <c r="BB87" s="20"/>
      <c r="BC87" s="20"/>
      <c r="BD87" s="21"/>
      <c r="BE87" s="19">
        <f>AW87</f>
        <v>6</v>
      </c>
      <c r="BF87" s="20"/>
      <c r="BG87" s="20"/>
      <c r="BH87" s="20"/>
      <c r="BI87" s="20"/>
      <c r="BJ87" s="20"/>
      <c r="BK87" s="20"/>
      <c r="BL87" s="21"/>
    </row>
    <row r="88" spans="1:64" ht="29.85" customHeight="1">
      <c r="A88" s="55">
        <v>17</v>
      </c>
      <c r="B88" s="55"/>
      <c r="C88" s="55"/>
      <c r="D88" s="55"/>
      <c r="E88" s="55"/>
      <c r="F88" s="55"/>
      <c r="G88" s="73" t="s">
        <v>125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55" t="s">
        <v>81</v>
      </c>
      <c r="AA88" s="55"/>
      <c r="AB88" s="55"/>
      <c r="AC88" s="55"/>
      <c r="AD88" s="55"/>
      <c r="AE88" s="55" t="s">
        <v>82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26">
        <v>6</v>
      </c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>
        <f>AO88+AW88</f>
        <v>6</v>
      </c>
      <c r="BF88" s="26"/>
      <c r="BG88" s="26"/>
      <c r="BH88" s="26"/>
      <c r="BI88" s="26"/>
      <c r="BJ88" s="26"/>
      <c r="BK88" s="26"/>
      <c r="BL88" s="26"/>
    </row>
    <row r="89" spans="1:64" s="8" customFormat="1" ht="36.75" customHeight="1">
      <c r="A89" s="55">
        <v>18</v>
      </c>
      <c r="B89" s="55"/>
      <c r="C89" s="55"/>
      <c r="D89" s="55"/>
      <c r="E89" s="55"/>
      <c r="F89" s="55"/>
      <c r="G89" s="78" t="s">
        <v>117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55" t="s">
        <v>81</v>
      </c>
      <c r="AA89" s="55"/>
      <c r="AB89" s="55"/>
      <c r="AC89" s="55"/>
      <c r="AD89" s="55"/>
      <c r="AE89" s="55" t="s">
        <v>82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19"/>
      <c r="AP89" s="20"/>
      <c r="AQ89" s="20"/>
      <c r="AR89" s="20"/>
      <c r="AS89" s="20"/>
      <c r="AT89" s="20"/>
      <c r="AU89" s="20"/>
      <c r="AV89" s="21"/>
      <c r="AW89" s="19">
        <v>4</v>
      </c>
      <c r="AX89" s="20"/>
      <c r="AY89" s="20"/>
      <c r="AZ89" s="20"/>
      <c r="BA89" s="20"/>
      <c r="BB89" s="20"/>
      <c r="BC89" s="20"/>
      <c r="BD89" s="21"/>
      <c r="BE89" s="19">
        <f>AW89</f>
        <v>4</v>
      </c>
      <c r="BF89" s="20"/>
      <c r="BG89" s="20"/>
      <c r="BH89" s="20"/>
      <c r="BI89" s="20"/>
      <c r="BJ89" s="20"/>
      <c r="BK89" s="20"/>
      <c r="BL89" s="21"/>
    </row>
    <row r="90" spans="1:64" s="68" customFormat="1" ht="12.75" customHeight="1">
      <c r="A90" s="70">
        <v>0</v>
      </c>
      <c r="B90" s="70"/>
      <c r="C90" s="70"/>
      <c r="D90" s="70"/>
      <c r="E90" s="70"/>
      <c r="F90" s="70"/>
      <c r="G90" s="70" t="s">
        <v>83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</row>
    <row r="91" spans="1:64" ht="54.75" customHeight="1">
      <c r="A91" s="55">
        <v>19</v>
      </c>
      <c r="B91" s="55"/>
      <c r="C91" s="55"/>
      <c r="D91" s="55"/>
      <c r="E91" s="55"/>
      <c r="F91" s="55"/>
      <c r="G91" s="73" t="s">
        <v>136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55" t="s">
        <v>79</v>
      </c>
      <c r="AA91" s="55"/>
      <c r="AB91" s="55"/>
      <c r="AC91" s="55"/>
      <c r="AD91" s="55"/>
      <c r="AE91" s="55" t="s">
        <v>138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26">
        <v>87171.36</v>
      </c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>
        <f t="shared" ref="BE91:BE98" si="6">AO91+AW91</f>
        <v>87171.36</v>
      </c>
      <c r="BF91" s="26"/>
      <c r="BG91" s="26"/>
      <c r="BH91" s="26"/>
      <c r="BI91" s="26"/>
      <c r="BJ91" s="26"/>
      <c r="BK91" s="26"/>
      <c r="BL91" s="26"/>
    </row>
    <row r="92" spans="1:64" s="8" customFormat="1" ht="114.6" customHeight="1">
      <c r="A92" s="55">
        <v>20</v>
      </c>
      <c r="B92" s="55"/>
      <c r="C92" s="55"/>
      <c r="D92" s="55"/>
      <c r="E92" s="55"/>
      <c r="F92" s="55"/>
      <c r="G92" s="78" t="s">
        <v>137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22" t="s">
        <v>79</v>
      </c>
      <c r="AA92" s="81"/>
      <c r="AB92" s="81"/>
      <c r="AC92" s="81"/>
      <c r="AD92" s="82"/>
      <c r="AE92" s="22" t="s">
        <v>139</v>
      </c>
      <c r="AF92" s="23"/>
      <c r="AG92" s="23"/>
      <c r="AH92" s="23"/>
      <c r="AI92" s="23"/>
      <c r="AJ92" s="23"/>
      <c r="AK92" s="23"/>
      <c r="AL92" s="23"/>
      <c r="AM92" s="23"/>
      <c r="AN92" s="24"/>
      <c r="AO92" s="19"/>
      <c r="AP92" s="20"/>
      <c r="AQ92" s="20"/>
      <c r="AR92" s="20"/>
      <c r="AS92" s="20"/>
      <c r="AT92" s="20"/>
      <c r="AU92" s="20"/>
      <c r="AV92" s="21"/>
      <c r="AW92" s="19">
        <f>14480-213.33</f>
        <v>14266.67</v>
      </c>
      <c r="AX92" s="20"/>
      <c r="AY92" s="20"/>
      <c r="AZ92" s="20"/>
      <c r="BA92" s="20"/>
      <c r="BB92" s="20"/>
      <c r="BC92" s="20"/>
      <c r="BD92" s="21"/>
      <c r="BE92" s="19">
        <f>AW92</f>
        <v>14266.67</v>
      </c>
      <c r="BF92" s="20"/>
      <c r="BG92" s="20"/>
      <c r="BH92" s="20"/>
      <c r="BI92" s="20"/>
      <c r="BJ92" s="20"/>
      <c r="BK92" s="20"/>
      <c r="BL92" s="21"/>
    </row>
    <row r="93" spans="1:64" ht="54.75" customHeight="1">
      <c r="A93" s="55">
        <v>21</v>
      </c>
      <c r="B93" s="55"/>
      <c r="C93" s="55"/>
      <c r="D93" s="55"/>
      <c r="E93" s="55"/>
      <c r="F93" s="55"/>
      <c r="G93" s="73" t="s">
        <v>126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55" t="s">
        <v>79</v>
      </c>
      <c r="AA93" s="55"/>
      <c r="AB93" s="55"/>
      <c r="AC93" s="55"/>
      <c r="AD93" s="55"/>
      <c r="AE93" s="55" t="s">
        <v>119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26">
        <v>2216.67</v>
      </c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>
        <f t="shared" ref="BE93" si="7">AO93+AW93</f>
        <v>2216.67</v>
      </c>
      <c r="BF93" s="26"/>
      <c r="BG93" s="26"/>
      <c r="BH93" s="26"/>
      <c r="BI93" s="26"/>
      <c r="BJ93" s="26"/>
      <c r="BK93" s="26"/>
      <c r="BL93" s="26"/>
    </row>
    <row r="94" spans="1:64" s="8" customFormat="1" ht="114.6" customHeight="1">
      <c r="A94" s="55">
        <v>22</v>
      </c>
      <c r="B94" s="55"/>
      <c r="C94" s="55"/>
      <c r="D94" s="55"/>
      <c r="E94" s="55"/>
      <c r="F94" s="55"/>
      <c r="G94" s="78" t="s">
        <v>114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22" t="s">
        <v>79</v>
      </c>
      <c r="AA94" s="81"/>
      <c r="AB94" s="81"/>
      <c r="AC94" s="81"/>
      <c r="AD94" s="82"/>
      <c r="AE94" s="22" t="s">
        <v>115</v>
      </c>
      <c r="AF94" s="23"/>
      <c r="AG94" s="23"/>
      <c r="AH94" s="23"/>
      <c r="AI94" s="23"/>
      <c r="AJ94" s="23"/>
      <c r="AK94" s="23"/>
      <c r="AL94" s="23"/>
      <c r="AM94" s="23"/>
      <c r="AN94" s="24"/>
      <c r="AO94" s="19"/>
      <c r="AP94" s="20"/>
      <c r="AQ94" s="20"/>
      <c r="AR94" s="20"/>
      <c r="AS94" s="20"/>
      <c r="AT94" s="20"/>
      <c r="AU94" s="20"/>
      <c r="AV94" s="21"/>
      <c r="AW94" s="19">
        <v>10850</v>
      </c>
      <c r="AX94" s="20"/>
      <c r="AY94" s="20"/>
      <c r="AZ94" s="20"/>
      <c r="BA94" s="20"/>
      <c r="BB94" s="20"/>
      <c r="BC94" s="20"/>
      <c r="BD94" s="21"/>
      <c r="BE94" s="19">
        <f>AW94</f>
        <v>10850</v>
      </c>
      <c r="BF94" s="20"/>
      <c r="BG94" s="20"/>
      <c r="BH94" s="20"/>
      <c r="BI94" s="20"/>
      <c r="BJ94" s="20"/>
      <c r="BK94" s="20"/>
      <c r="BL94" s="21"/>
    </row>
    <row r="95" spans="1:64" ht="54.75" customHeight="1">
      <c r="A95" s="55">
        <v>23</v>
      </c>
      <c r="B95" s="55"/>
      <c r="C95" s="55"/>
      <c r="D95" s="55"/>
      <c r="E95" s="55"/>
      <c r="F95" s="55"/>
      <c r="G95" s="73" t="s">
        <v>140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55" t="s">
        <v>79</v>
      </c>
      <c r="AA95" s="55"/>
      <c r="AB95" s="55"/>
      <c r="AC95" s="55"/>
      <c r="AD95" s="55"/>
      <c r="AE95" s="86" t="s">
        <v>128</v>
      </c>
      <c r="AF95" s="86"/>
      <c r="AG95" s="86"/>
      <c r="AH95" s="86"/>
      <c r="AI95" s="86"/>
      <c r="AJ95" s="86"/>
      <c r="AK95" s="86"/>
      <c r="AL95" s="86"/>
      <c r="AM95" s="86"/>
      <c r="AN95" s="86"/>
      <c r="AO95" s="26">
        <v>3500</v>
      </c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>
        <f t="shared" si="6"/>
        <v>3500</v>
      </c>
      <c r="BF95" s="26"/>
      <c r="BG95" s="26"/>
      <c r="BH95" s="26"/>
      <c r="BI95" s="26"/>
      <c r="BJ95" s="26"/>
      <c r="BK95" s="26"/>
      <c r="BL95" s="26"/>
    </row>
    <row r="96" spans="1:64" s="8" customFormat="1" ht="114.6" customHeight="1">
      <c r="A96" s="55">
        <v>24</v>
      </c>
      <c r="B96" s="55"/>
      <c r="C96" s="55"/>
      <c r="D96" s="55"/>
      <c r="E96" s="55"/>
      <c r="F96" s="55"/>
      <c r="G96" s="78" t="s">
        <v>129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80"/>
      <c r="Z96" s="22" t="s">
        <v>79</v>
      </c>
      <c r="AA96" s="81"/>
      <c r="AB96" s="81"/>
      <c r="AC96" s="81"/>
      <c r="AD96" s="82"/>
      <c r="AE96" s="87" t="s">
        <v>130</v>
      </c>
      <c r="AF96" s="88"/>
      <c r="AG96" s="88"/>
      <c r="AH96" s="88"/>
      <c r="AI96" s="88"/>
      <c r="AJ96" s="88"/>
      <c r="AK96" s="88"/>
      <c r="AL96" s="88"/>
      <c r="AM96" s="88"/>
      <c r="AN96" s="89"/>
      <c r="AO96" s="19"/>
      <c r="AP96" s="20"/>
      <c r="AQ96" s="20"/>
      <c r="AR96" s="20"/>
      <c r="AS96" s="20"/>
      <c r="AT96" s="20"/>
      <c r="AU96" s="20"/>
      <c r="AV96" s="21"/>
      <c r="AW96" s="19">
        <v>8000</v>
      </c>
      <c r="AX96" s="20"/>
      <c r="AY96" s="20"/>
      <c r="AZ96" s="20"/>
      <c r="BA96" s="20"/>
      <c r="BB96" s="20"/>
      <c r="BC96" s="20"/>
      <c r="BD96" s="21"/>
      <c r="BE96" s="19">
        <f>AW96</f>
        <v>8000</v>
      </c>
      <c r="BF96" s="20"/>
      <c r="BG96" s="20"/>
      <c r="BH96" s="20"/>
      <c r="BI96" s="20"/>
      <c r="BJ96" s="20"/>
      <c r="BK96" s="20"/>
      <c r="BL96" s="21"/>
    </row>
    <row r="97" spans="1:64" ht="54.75" customHeight="1">
      <c r="A97" s="55">
        <v>25</v>
      </c>
      <c r="B97" s="55"/>
      <c r="C97" s="55"/>
      <c r="D97" s="55"/>
      <c r="E97" s="55"/>
      <c r="F97" s="55"/>
      <c r="G97" s="73" t="s">
        <v>132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7"/>
      <c r="Z97" s="55" t="s">
        <v>79</v>
      </c>
      <c r="AA97" s="55"/>
      <c r="AB97" s="55"/>
      <c r="AC97" s="55"/>
      <c r="AD97" s="55"/>
      <c r="AE97" s="55" t="s">
        <v>133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26">
        <v>5394.74</v>
      </c>
      <c r="AP97" s="26"/>
      <c r="AQ97" s="26"/>
      <c r="AR97" s="26"/>
      <c r="AS97" s="26"/>
      <c r="AT97" s="26"/>
      <c r="AU97" s="26"/>
      <c r="AV97" s="26"/>
      <c r="AW97" s="26">
        <v>16328.18</v>
      </c>
      <c r="AX97" s="26"/>
      <c r="AY97" s="26"/>
      <c r="AZ97" s="26"/>
      <c r="BA97" s="26"/>
      <c r="BB97" s="26"/>
      <c r="BC97" s="26"/>
      <c r="BD97" s="26"/>
      <c r="BE97" s="26">
        <f t="shared" ref="BE97" si="8">AO97+AW97</f>
        <v>21722.92</v>
      </c>
      <c r="BF97" s="26"/>
      <c r="BG97" s="26"/>
      <c r="BH97" s="26"/>
      <c r="BI97" s="26"/>
      <c r="BJ97" s="26"/>
      <c r="BK97" s="26"/>
      <c r="BL97" s="26"/>
    </row>
    <row r="98" spans="1:64" s="8" customFormat="1" ht="93.6" customHeight="1">
      <c r="A98" s="55">
        <v>26</v>
      </c>
      <c r="B98" s="55"/>
      <c r="C98" s="55"/>
      <c r="D98" s="55"/>
      <c r="E98" s="55"/>
      <c r="F98" s="55"/>
      <c r="G98" s="78" t="s">
        <v>106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4"/>
      <c r="Z98" s="85" t="s">
        <v>79</v>
      </c>
      <c r="AA98" s="85"/>
      <c r="AB98" s="85"/>
      <c r="AC98" s="85"/>
      <c r="AD98" s="85"/>
      <c r="AE98" s="22" t="s">
        <v>108</v>
      </c>
      <c r="AF98" s="23"/>
      <c r="AG98" s="23"/>
      <c r="AH98" s="23"/>
      <c r="AI98" s="23"/>
      <c r="AJ98" s="23"/>
      <c r="AK98" s="23"/>
      <c r="AL98" s="23"/>
      <c r="AM98" s="23"/>
      <c r="AN98" s="24"/>
      <c r="AO98" s="26">
        <v>5855.31</v>
      </c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>
        <f t="shared" si="6"/>
        <v>5855.31</v>
      </c>
      <c r="BF98" s="26"/>
      <c r="BG98" s="26"/>
      <c r="BH98" s="26"/>
      <c r="BI98" s="26"/>
      <c r="BJ98" s="26"/>
      <c r="BK98" s="26"/>
      <c r="BL98" s="26"/>
    </row>
    <row r="99" spans="1:64" s="8" customFormat="1" ht="114.6" customHeight="1">
      <c r="A99" s="55">
        <v>27</v>
      </c>
      <c r="B99" s="55"/>
      <c r="C99" s="55"/>
      <c r="D99" s="55"/>
      <c r="E99" s="55"/>
      <c r="F99" s="55"/>
      <c r="G99" s="78" t="s">
        <v>105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22" t="s">
        <v>79</v>
      </c>
      <c r="AA99" s="81"/>
      <c r="AB99" s="81"/>
      <c r="AC99" s="81"/>
      <c r="AD99" s="82"/>
      <c r="AE99" s="22" t="s">
        <v>109</v>
      </c>
      <c r="AF99" s="23"/>
      <c r="AG99" s="23"/>
      <c r="AH99" s="23"/>
      <c r="AI99" s="23"/>
      <c r="AJ99" s="23"/>
      <c r="AK99" s="23"/>
      <c r="AL99" s="23"/>
      <c r="AM99" s="23"/>
      <c r="AN99" s="24"/>
      <c r="AO99" s="19"/>
      <c r="AP99" s="20"/>
      <c r="AQ99" s="20"/>
      <c r="AR99" s="20"/>
      <c r="AS99" s="20"/>
      <c r="AT99" s="20"/>
      <c r="AU99" s="20"/>
      <c r="AV99" s="21"/>
      <c r="AW99" s="19">
        <v>8616</v>
      </c>
      <c r="AX99" s="20"/>
      <c r="AY99" s="20"/>
      <c r="AZ99" s="20"/>
      <c r="BA99" s="20"/>
      <c r="BB99" s="20"/>
      <c r="BC99" s="20"/>
      <c r="BD99" s="21"/>
      <c r="BE99" s="19">
        <f>AW99</f>
        <v>8616</v>
      </c>
      <c r="BF99" s="20"/>
      <c r="BG99" s="20"/>
      <c r="BH99" s="20"/>
      <c r="BI99" s="20"/>
      <c r="BJ99" s="20"/>
      <c r="BK99" s="20"/>
      <c r="BL99" s="21"/>
    </row>
    <row r="100" spans="1:64" ht="54.75" customHeight="1">
      <c r="A100" s="55">
        <v>28</v>
      </c>
      <c r="B100" s="55"/>
      <c r="C100" s="55"/>
      <c r="D100" s="55"/>
      <c r="E100" s="55"/>
      <c r="F100" s="55"/>
      <c r="G100" s="73" t="s">
        <v>127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55" t="s">
        <v>79</v>
      </c>
      <c r="AA100" s="55"/>
      <c r="AB100" s="55"/>
      <c r="AC100" s="55"/>
      <c r="AD100" s="55"/>
      <c r="AE100" s="55" t="s">
        <v>120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26">
        <v>7553.33</v>
      </c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>
        <f t="shared" ref="BE100" si="9">AO100+AW100</f>
        <v>7553.33</v>
      </c>
      <c r="BF100" s="26"/>
      <c r="BG100" s="26"/>
      <c r="BH100" s="26"/>
      <c r="BI100" s="26"/>
      <c r="BJ100" s="26"/>
      <c r="BK100" s="26"/>
      <c r="BL100" s="26"/>
    </row>
    <row r="101" spans="1:64" s="8" customFormat="1" ht="114.6" customHeight="1">
      <c r="A101" s="55">
        <v>29</v>
      </c>
      <c r="B101" s="55"/>
      <c r="C101" s="55"/>
      <c r="D101" s="55"/>
      <c r="E101" s="55"/>
      <c r="F101" s="55"/>
      <c r="G101" s="78" t="s">
        <v>118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80"/>
      <c r="Z101" s="22" t="s">
        <v>79</v>
      </c>
      <c r="AA101" s="81"/>
      <c r="AB101" s="81"/>
      <c r="AC101" s="81"/>
      <c r="AD101" s="82"/>
      <c r="AE101" s="22" t="s">
        <v>121</v>
      </c>
      <c r="AF101" s="23"/>
      <c r="AG101" s="23"/>
      <c r="AH101" s="23"/>
      <c r="AI101" s="23"/>
      <c r="AJ101" s="23"/>
      <c r="AK101" s="23"/>
      <c r="AL101" s="23"/>
      <c r="AM101" s="23"/>
      <c r="AN101" s="24"/>
      <c r="AO101" s="19"/>
      <c r="AP101" s="20"/>
      <c r="AQ101" s="20"/>
      <c r="AR101" s="20"/>
      <c r="AS101" s="20"/>
      <c r="AT101" s="20"/>
      <c r="AU101" s="20"/>
      <c r="AV101" s="21"/>
      <c r="AW101" s="19">
        <v>10725</v>
      </c>
      <c r="AX101" s="20"/>
      <c r="AY101" s="20"/>
      <c r="AZ101" s="20"/>
      <c r="BA101" s="20"/>
      <c r="BB101" s="20"/>
      <c r="BC101" s="20"/>
      <c r="BD101" s="21"/>
      <c r="BE101" s="19">
        <f>AW101</f>
        <v>10725</v>
      </c>
      <c r="BF101" s="20"/>
      <c r="BG101" s="20"/>
      <c r="BH101" s="20"/>
      <c r="BI101" s="20"/>
      <c r="BJ101" s="20"/>
      <c r="BK101" s="20"/>
      <c r="BL101" s="21"/>
    </row>
    <row r="102" spans="1:64" s="68" customFormat="1" ht="12.75" customHeight="1">
      <c r="A102" s="70">
        <v>0</v>
      </c>
      <c r="B102" s="70"/>
      <c r="C102" s="70"/>
      <c r="D102" s="70"/>
      <c r="E102" s="70"/>
      <c r="F102" s="70"/>
      <c r="G102" s="70" t="s">
        <v>113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</row>
    <row r="103" spans="1:64" ht="60.75" customHeight="1">
      <c r="A103" s="55">
        <v>30</v>
      </c>
      <c r="B103" s="55"/>
      <c r="C103" s="55"/>
      <c r="D103" s="55"/>
      <c r="E103" s="55"/>
      <c r="F103" s="55"/>
      <c r="G103" s="22" t="s">
        <v>112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4"/>
      <c r="Z103" s="85" t="s">
        <v>111</v>
      </c>
      <c r="AA103" s="85"/>
      <c r="AB103" s="85"/>
      <c r="AC103" s="85"/>
      <c r="AD103" s="85"/>
      <c r="AE103" s="22" t="s">
        <v>141</v>
      </c>
      <c r="AF103" s="23"/>
      <c r="AG103" s="23"/>
      <c r="AH103" s="23"/>
      <c r="AI103" s="23"/>
      <c r="AJ103" s="23"/>
      <c r="AK103" s="23"/>
      <c r="AL103" s="23"/>
      <c r="AM103" s="23"/>
      <c r="AN103" s="24"/>
      <c r="AO103" s="25">
        <v>100</v>
      </c>
      <c r="AP103" s="25"/>
      <c r="AQ103" s="25"/>
      <c r="AR103" s="25"/>
      <c r="AS103" s="25"/>
      <c r="AT103" s="25"/>
      <c r="AU103" s="25"/>
      <c r="AV103" s="25"/>
      <c r="AW103" s="26">
        <v>100</v>
      </c>
      <c r="AX103" s="26"/>
      <c r="AY103" s="26"/>
      <c r="AZ103" s="26"/>
      <c r="BA103" s="26"/>
      <c r="BB103" s="26"/>
      <c r="BC103" s="26"/>
      <c r="BD103" s="26"/>
      <c r="BE103" s="25">
        <v>100</v>
      </c>
      <c r="BF103" s="25"/>
      <c r="BG103" s="25"/>
      <c r="BH103" s="25"/>
      <c r="BI103" s="25"/>
      <c r="BJ103" s="25"/>
      <c r="BK103" s="25"/>
      <c r="BL103" s="25"/>
    </row>
    <row r="104" spans="1:64"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</row>
    <row r="105" spans="1:64"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</row>
    <row r="106" spans="1:64"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</row>
    <row r="107" spans="1:64" ht="31.15" customHeight="1">
      <c r="A107" s="46" t="s">
        <v>84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15"/>
      <c r="AO107" s="18" t="s">
        <v>85</v>
      </c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</row>
    <row r="108" spans="1:64">
      <c r="W108" s="92" t="s">
        <v>86</v>
      </c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O108" s="92" t="s">
        <v>87</v>
      </c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</row>
    <row r="109" spans="1:64" ht="15.95" customHeight="1">
      <c r="A109" s="93" t="s">
        <v>88</v>
      </c>
      <c r="B109" s="93"/>
      <c r="C109" s="93"/>
      <c r="D109" s="93"/>
      <c r="E109" s="93"/>
      <c r="F109" s="93"/>
    </row>
    <row r="110" spans="1:64" ht="13.15" customHeight="1">
      <c r="A110" s="94" t="s">
        <v>89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</row>
    <row r="111" spans="1:64">
      <c r="A111" s="95" t="s">
        <v>90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</row>
    <row r="112" spans="1:64" ht="10.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59" s="16" customFormat="1" ht="24.75" customHeight="1">
      <c r="A113" s="27" t="s">
        <v>144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15"/>
      <c r="AO113" s="18" t="s">
        <v>145</v>
      </c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</row>
    <row r="114" spans="1:59">
      <c r="W114" s="92" t="s">
        <v>86</v>
      </c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O114" s="92" t="s">
        <v>87</v>
      </c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</row>
    <row r="115" spans="1:59" ht="12.75" customHeight="1">
      <c r="A115" s="97">
        <v>44099</v>
      </c>
      <c r="B115" s="97"/>
      <c r="C115" s="97"/>
      <c r="D115" s="97"/>
      <c r="E115" s="97"/>
      <c r="F115" s="97"/>
      <c r="G115" s="97"/>
      <c r="H115" s="97"/>
    </row>
    <row r="116" spans="1:59">
      <c r="A116" s="92" t="s">
        <v>91</v>
      </c>
      <c r="B116" s="92"/>
      <c r="C116" s="92"/>
      <c r="D116" s="92"/>
      <c r="E116" s="92"/>
      <c r="F116" s="92"/>
      <c r="G116" s="92"/>
      <c r="H116" s="9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59">
      <c r="A117" s="98" t="s">
        <v>92</v>
      </c>
    </row>
  </sheetData>
  <mergeCells count="415">
    <mergeCell ref="W113:AM113"/>
    <mergeCell ref="A107:V107"/>
    <mergeCell ref="W107:AM107"/>
    <mergeCell ref="AO107:BG107"/>
    <mergeCell ref="A98:F98"/>
    <mergeCell ref="G98:Y98"/>
    <mergeCell ref="A115:H115"/>
    <mergeCell ref="A116:H116"/>
    <mergeCell ref="W108:AM108"/>
    <mergeCell ref="AO108:BG108"/>
    <mergeCell ref="A109:F109"/>
    <mergeCell ref="A110:AS110"/>
    <mergeCell ref="A111:AS111"/>
    <mergeCell ref="W114:AM114"/>
    <mergeCell ref="AO114:BG114"/>
    <mergeCell ref="A102:F102"/>
    <mergeCell ref="G102:Y102"/>
    <mergeCell ref="Z102:AD102"/>
    <mergeCell ref="AE102:AN102"/>
    <mergeCell ref="AO102:AV102"/>
    <mergeCell ref="AW102:BD102"/>
    <mergeCell ref="BE102:BL102"/>
    <mergeCell ref="G100:Y100"/>
    <mergeCell ref="Z100:AD100"/>
    <mergeCell ref="BE96:BL96"/>
    <mergeCell ref="BE86:BL86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95:F95"/>
    <mergeCell ref="G95:Y95"/>
    <mergeCell ref="Z95:AD95"/>
    <mergeCell ref="AE95:AN95"/>
    <mergeCell ref="AO81:AV81"/>
    <mergeCell ref="A88:F88"/>
    <mergeCell ref="G88:Y88"/>
    <mergeCell ref="Z88:AD88"/>
    <mergeCell ref="A82:F82"/>
    <mergeCell ref="A80:F80"/>
    <mergeCell ref="Z101:AD101"/>
    <mergeCell ref="A86:F86"/>
    <mergeCell ref="A96:F96"/>
    <mergeCell ref="G96:Y96"/>
    <mergeCell ref="Z96:AD96"/>
    <mergeCell ref="AE96:AN96"/>
    <mergeCell ref="AO96:AV96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71:F71"/>
    <mergeCell ref="G71:Y71"/>
    <mergeCell ref="Z71:AD71"/>
    <mergeCell ref="AE71:AN71"/>
    <mergeCell ref="AO71:AV71"/>
    <mergeCell ref="AW71:BD71"/>
    <mergeCell ref="BE71:BL71"/>
    <mergeCell ref="AE72:AN72"/>
    <mergeCell ref="AO72:AV72"/>
    <mergeCell ref="AW72:BD72"/>
    <mergeCell ref="BE72:BL72"/>
    <mergeCell ref="A72:F72"/>
    <mergeCell ref="G72:Y72"/>
    <mergeCell ref="Z72:AD72"/>
    <mergeCell ref="BE74:BL74"/>
    <mergeCell ref="A77:F77"/>
    <mergeCell ref="G77:Y77"/>
    <mergeCell ref="Z77:AD77"/>
    <mergeCell ref="AE77:AN77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3:BL73"/>
    <mergeCell ref="A73:F73"/>
    <mergeCell ref="G73:Y73"/>
    <mergeCell ref="Z73:AD73"/>
    <mergeCell ref="AO77:AV77"/>
    <mergeCell ref="AW77:BD77"/>
    <mergeCell ref="BE77:BL77"/>
    <mergeCell ref="G75:Y75"/>
    <mergeCell ref="A75:F75"/>
    <mergeCell ref="Z75:AD75"/>
    <mergeCell ref="G80:Y80"/>
    <mergeCell ref="G86:Y86"/>
    <mergeCell ref="Z86:AD86"/>
    <mergeCell ref="AE86:AN86"/>
    <mergeCell ref="AE88:AN88"/>
    <mergeCell ref="A87:F87"/>
    <mergeCell ref="G87:Y87"/>
    <mergeCell ref="Z87:AD87"/>
    <mergeCell ref="AE87:AN87"/>
    <mergeCell ref="A83:F83"/>
    <mergeCell ref="G83:Y83"/>
    <mergeCell ref="Z83:AD83"/>
    <mergeCell ref="AE83:AN83"/>
    <mergeCell ref="A85:F85"/>
    <mergeCell ref="G85:Y85"/>
    <mergeCell ref="Z85:AD85"/>
    <mergeCell ref="AE85:AN85"/>
    <mergeCell ref="Z80:AD80"/>
    <mergeCell ref="Z84:AD84"/>
    <mergeCell ref="BE84:BL84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AW83:BD83"/>
    <mergeCell ref="BE83:BL83"/>
    <mergeCell ref="AO83:AV83"/>
    <mergeCell ref="AE84:AN84"/>
    <mergeCell ref="AO84:AV84"/>
    <mergeCell ref="AW84:BD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G81:Y81"/>
    <mergeCell ref="Z81:AD81"/>
    <mergeCell ref="AE81:AN81"/>
    <mergeCell ref="A78:F78"/>
    <mergeCell ref="G78:Y78"/>
    <mergeCell ref="Z78:AD78"/>
    <mergeCell ref="AE78:AN78"/>
    <mergeCell ref="AO78:AV78"/>
    <mergeCell ref="AW78:BD78"/>
    <mergeCell ref="AE80:AN80"/>
    <mergeCell ref="AO80:AV80"/>
    <mergeCell ref="AW80:BD80"/>
    <mergeCell ref="BE80:BL80"/>
    <mergeCell ref="A81:F81"/>
    <mergeCell ref="AW81:BD81"/>
    <mergeCell ref="BE81:BL81"/>
    <mergeCell ref="A101:F101"/>
    <mergeCell ref="G101:Y101"/>
    <mergeCell ref="Z98:AD98"/>
    <mergeCell ref="AE98:AN98"/>
    <mergeCell ref="AO98:AV98"/>
    <mergeCell ref="A91:F91"/>
    <mergeCell ref="A90:F90"/>
    <mergeCell ref="G90:Y90"/>
    <mergeCell ref="Z90:AD90"/>
    <mergeCell ref="AE90:AN90"/>
    <mergeCell ref="AO91:AV91"/>
    <mergeCell ref="AO90:AV90"/>
    <mergeCell ref="G91:Y91"/>
    <mergeCell ref="Z91:AD91"/>
    <mergeCell ref="AE91:AN91"/>
    <mergeCell ref="AE101:AN101"/>
    <mergeCell ref="AO101:AV101"/>
    <mergeCell ref="AO95:AV95"/>
    <mergeCell ref="A89:F89"/>
    <mergeCell ref="G89:Y89"/>
    <mergeCell ref="Z89:AD89"/>
    <mergeCell ref="AE89:AN89"/>
    <mergeCell ref="AO89:AV89"/>
    <mergeCell ref="A97:F97"/>
    <mergeCell ref="G97:Y97"/>
    <mergeCell ref="Z97:AD97"/>
    <mergeCell ref="AE97:AN97"/>
    <mergeCell ref="AO97:AV97"/>
    <mergeCell ref="AW101:BD101"/>
    <mergeCell ref="BE101:BL101"/>
    <mergeCell ref="AE100:AN100"/>
    <mergeCell ref="AO100:AV100"/>
    <mergeCell ref="AW100:BD100"/>
    <mergeCell ref="BE100:BL100"/>
    <mergeCell ref="AW97:BD97"/>
    <mergeCell ref="AW98:BD98"/>
    <mergeCell ref="BE98:BL98"/>
    <mergeCell ref="AE99:AN99"/>
    <mergeCell ref="AW85:BD85"/>
    <mergeCell ref="AE94:AN94"/>
    <mergeCell ref="AO94:AV94"/>
    <mergeCell ref="AW94:BD94"/>
    <mergeCell ref="BE94:BL94"/>
    <mergeCell ref="BE92:BL92"/>
    <mergeCell ref="BE85:BL85"/>
    <mergeCell ref="BE97:BL97"/>
    <mergeCell ref="AW91:BD91"/>
    <mergeCell ref="BE91:BL91"/>
    <mergeCell ref="AW90:BD90"/>
    <mergeCell ref="BE90:BL90"/>
    <mergeCell ref="AW89:BD89"/>
    <mergeCell ref="BE89:BL89"/>
    <mergeCell ref="BE88:BL88"/>
    <mergeCell ref="AO86:AV86"/>
    <mergeCell ref="AW86:BD86"/>
    <mergeCell ref="AO88:AV88"/>
    <mergeCell ref="AW88:BD88"/>
    <mergeCell ref="AO87:AV87"/>
    <mergeCell ref="AW87:BD87"/>
    <mergeCell ref="BE87:BL87"/>
    <mergeCell ref="AO85:AV85"/>
    <mergeCell ref="AW96:BD96"/>
    <mergeCell ref="A113:V113"/>
    <mergeCell ref="AO113:BG113"/>
    <mergeCell ref="A92:F92"/>
    <mergeCell ref="G92:Y92"/>
    <mergeCell ref="Z92:AD92"/>
    <mergeCell ref="AE92:AN92"/>
    <mergeCell ref="AO92:AV92"/>
    <mergeCell ref="AW92:BD92"/>
    <mergeCell ref="A103:F103"/>
    <mergeCell ref="G103:Y103"/>
    <mergeCell ref="Z103:AD103"/>
    <mergeCell ref="AE103:AN103"/>
    <mergeCell ref="AO103:AV103"/>
    <mergeCell ref="AW103:BD103"/>
    <mergeCell ref="BE103:BL103"/>
    <mergeCell ref="A99:F99"/>
    <mergeCell ref="G99:Y99"/>
    <mergeCell ref="Z99:AD99"/>
    <mergeCell ref="AO99:AV99"/>
    <mergeCell ref="AW99:BD99"/>
    <mergeCell ref="BE99:BL99"/>
    <mergeCell ref="A100:F100"/>
    <mergeCell ref="AW95:BD95"/>
    <mergeCell ref="BE95:BL95"/>
  </mergeCells>
  <conditionalFormatting sqref="G70:L71 G99:G101 G83:G84 G94 G103">
    <cfRule type="cellIs" dxfId="45" priority="68" operator="equal">
      <formula>$G69</formula>
    </cfRule>
  </conditionalFormatting>
  <conditionalFormatting sqref="D49:D55 D55:I55">
    <cfRule type="cellIs" dxfId="44" priority="69" operator="equal">
      <formula>$D48</formula>
    </cfRule>
  </conditionalFormatting>
  <conditionalFormatting sqref="A70:F103">
    <cfRule type="cellIs" dxfId="43" priority="70" operator="equal">
      <formula>0</formula>
    </cfRule>
  </conditionalFormatting>
  <conditionalFormatting sqref="G74:G76 G99:G100">
    <cfRule type="cellIs" dxfId="42" priority="72" operator="equal">
      <formula>$G70</formula>
    </cfRule>
  </conditionalFormatting>
  <conditionalFormatting sqref="G73">
    <cfRule type="cellIs" dxfId="41" priority="66" operator="equal">
      <formula>$G69</formula>
    </cfRule>
  </conditionalFormatting>
  <conditionalFormatting sqref="G73:L73 G75:G76 G98 G101 G77:L79 G93">
    <cfRule type="cellIs" dxfId="40" priority="74" operator="equal">
      <formula>$G70</formula>
    </cfRule>
  </conditionalFormatting>
  <conditionalFormatting sqref="G72 G80:L81 G82 G95">
    <cfRule type="cellIs" dxfId="39" priority="64" operator="equal">
      <formula>$G67</formula>
    </cfRule>
  </conditionalFormatting>
  <conditionalFormatting sqref="G72:L72">
    <cfRule type="cellIs" dxfId="38" priority="63" operator="equal">
      <formula>$G68</formula>
    </cfRule>
  </conditionalFormatting>
  <conditionalFormatting sqref="G72:L72">
    <cfRule type="cellIs" dxfId="37" priority="76" operator="equal">
      <formula>$G70</formula>
    </cfRule>
  </conditionalFormatting>
  <conditionalFormatting sqref="G71 G93:L94">
    <cfRule type="cellIs" dxfId="36" priority="59" operator="equal">
      <formula>$G64</formula>
    </cfRule>
  </conditionalFormatting>
  <conditionalFormatting sqref="G71:L71 G102:L102">
    <cfRule type="cellIs" dxfId="35" priority="58" operator="equal">
      <formula>$G65</formula>
    </cfRule>
  </conditionalFormatting>
  <conditionalFormatting sqref="G71:L71">
    <cfRule type="cellIs" dxfId="34" priority="57" operator="equal">
      <formula>$G67</formula>
    </cfRule>
  </conditionalFormatting>
  <conditionalFormatting sqref="G76">
    <cfRule type="cellIs" dxfId="33" priority="53" operator="equal">
      <formula>$G73</formula>
    </cfRule>
  </conditionalFormatting>
  <conditionalFormatting sqref="G76:L76">
    <cfRule type="cellIs" dxfId="32" priority="52" operator="equal">
      <formula>$G74</formula>
    </cfRule>
  </conditionalFormatting>
  <conditionalFormatting sqref="G75">
    <cfRule type="cellIs" dxfId="31" priority="51" operator="equal">
      <formula>$G71</formula>
    </cfRule>
  </conditionalFormatting>
  <conditionalFormatting sqref="G75:L75">
    <cfRule type="cellIs" dxfId="30" priority="50" operator="equal">
      <formula>$G72</formula>
    </cfRule>
  </conditionalFormatting>
  <conditionalFormatting sqref="G75:L75">
    <cfRule type="cellIs" dxfId="29" priority="49" operator="equal">
      <formula>$G74</formula>
    </cfRule>
  </conditionalFormatting>
  <conditionalFormatting sqref="A96:F103 A83:F89 A81:F81 A79:F79 A94:F94 A92:F92">
    <cfRule type="cellIs" dxfId="28" priority="44" stopIfTrue="1" operator="equal">
      <formula>0</formula>
    </cfRule>
  </conditionalFormatting>
  <conditionalFormatting sqref="G85 G98">
    <cfRule type="cellIs" dxfId="27" priority="41" stopIfTrue="1" operator="equal">
      <formula>$G77</formula>
    </cfRule>
  </conditionalFormatting>
  <conditionalFormatting sqref="G86">
    <cfRule type="cellIs" dxfId="26" priority="86" stopIfTrue="1" operator="equal">
      <formula>$G87</formula>
    </cfRule>
  </conditionalFormatting>
  <conditionalFormatting sqref="G100:G101">
    <cfRule type="cellIs" dxfId="25" priority="40" stopIfTrue="1" operator="equal">
      <formula>$G95</formula>
    </cfRule>
  </conditionalFormatting>
  <conditionalFormatting sqref="G96:G97">
    <cfRule type="cellIs" dxfId="24" priority="93" operator="equal">
      <formula>$G98</formula>
    </cfRule>
  </conditionalFormatting>
  <conditionalFormatting sqref="G83:L84">
    <cfRule type="cellIs" dxfId="23" priority="33" operator="equal">
      <formula>$G72</formula>
    </cfRule>
  </conditionalFormatting>
  <conditionalFormatting sqref="G85:L86">
    <cfRule type="cellIs" dxfId="22" priority="96" operator="equal">
      <formula>$G76</formula>
    </cfRule>
  </conditionalFormatting>
  <conditionalFormatting sqref="G88:G89">
    <cfRule type="cellIs" dxfId="21" priority="30" operator="equal">
      <formula>$G87</formula>
    </cfRule>
  </conditionalFormatting>
  <conditionalFormatting sqref="G87:L89">
    <cfRule type="cellIs" dxfId="20" priority="29" operator="equal">
      <formula>$G75</formula>
    </cfRule>
  </conditionalFormatting>
  <conditionalFormatting sqref="G100">
    <cfRule type="cellIs" dxfId="19" priority="26" operator="equal">
      <formula>$G98</formula>
    </cfRule>
  </conditionalFormatting>
  <conditionalFormatting sqref="G101">
    <cfRule type="cellIs" dxfId="18" priority="25" operator="equal">
      <formula>$G102</formula>
    </cfRule>
  </conditionalFormatting>
  <conditionalFormatting sqref="G81">
    <cfRule type="cellIs" dxfId="17" priority="24" operator="equal">
      <formula>$G80</formula>
    </cfRule>
  </conditionalFormatting>
  <conditionalFormatting sqref="G81:L81">
    <cfRule type="cellIs" dxfId="16" priority="23" operator="equal">
      <formula>$G70</formula>
    </cfRule>
  </conditionalFormatting>
  <conditionalFormatting sqref="G99">
    <cfRule type="cellIs" dxfId="15" priority="98" stopIfTrue="1" operator="equal">
      <formula>$G93</formula>
    </cfRule>
  </conditionalFormatting>
  <conditionalFormatting sqref="G93">
    <cfRule type="cellIs" dxfId="14" priority="20" operator="equal">
      <formula>$G89</formula>
    </cfRule>
  </conditionalFormatting>
  <conditionalFormatting sqref="G94">
    <cfRule type="cellIs" dxfId="13" priority="17" operator="equal">
      <formula>$G95</formula>
    </cfRule>
  </conditionalFormatting>
  <conditionalFormatting sqref="G84">
    <cfRule type="cellIs" dxfId="12" priority="16" operator="equal">
      <formula>$G81</formula>
    </cfRule>
  </conditionalFormatting>
  <conditionalFormatting sqref="G97:L97">
    <cfRule type="cellIs" dxfId="11" priority="15" operator="equal">
      <formula>#REF!</formula>
    </cfRule>
  </conditionalFormatting>
  <conditionalFormatting sqref="G97">
    <cfRule type="cellIs" dxfId="10" priority="14" operator="equal">
      <formula>$G95</formula>
    </cfRule>
  </conditionalFormatting>
  <conditionalFormatting sqref="G97">
    <cfRule type="cellIs" dxfId="9" priority="13" operator="equal">
      <formula>$G93</formula>
    </cfRule>
  </conditionalFormatting>
  <conditionalFormatting sqref="G78:L79">
    <cfRule type="cellIs" dxfId="8" priority="12" operator="equal">
      <formula>$G73</formula>
    </cfRule>
  </conditionalFormatting>
  <conditionalFormatting sqref="G79">
    <cfRule type="cellIs" dxfId="7" priority="11" operator="equal">
      <formula>$G78</formula>
    </cfRule>
  </conditionalFormatting>
  <conditionalFormatting sqref="G79:L79">
    <cfRule type="cellIs" dxfId="6" priority="10" operator="equal">
      <formula>$G68</formula>
    </cfRule>
  </conditionalFormatting>
  <conditionalFormatting sqref="G90:L92">
    <cfRule type="cellIs" dxfId="5" priority="108" operator="equal">
      <formula>$G82</formula>
    </cfRule>
  </conditionalFormatting>
  <conditionalFormatting sqref="G92">
    <cfRule type="cellIs" dxfId="4" priority="7" operator="equal">
      <formula>$G91</formula>
    </cfRule>
  </conditionalFormatting>
  <conditionalFormatting sqref="G91">
    <cfRule type="cellIs" dxfId="3" priority="6" operator="equal">
      <formula>$G88</formula>
    </cfRule>
  </conditionalFormatting>
  <conditionalFormatting sqref="G91:L92">
    <cfRule type="cellIs" dxfId="2" priority="5" operator="equal">
      <formula>$G84</formula>
    </cfRule>
  </conditionalFormatting>
  <conditionalFormatting sqref="G91">
    <cfRule type="cellIs" dxfId="1" priority="4" operator="equal">
      <formula>$G87</formula>
    </cfRule>
  </conditionalFormatting>
  <conditionalFormatting sqref="G92">
    <cfRule type="cellIs" dxfId="0" priority="1" operator="equal">
      <formula>$G93</formula>
    </cfRule>
  </conditionalFormatting>
  <pageMargins left="0.32013888888888897" right="0.32986111111111099" top="0.39374999999999999" bottom="0.39374999999999999" header="0.51180555555555496" footer="0.51180555555555496"/>
  <pageSetup paperSize="9" scale="85" firstPageNumber="0" fitToHeight="50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5" stopIfTrue="1" operator="equal" id="{FF3E19F4-D0B2-4016-A58F-97DA9EA592EE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G96:G97 G99:G103 G83:G89 G81 G79</xm:sqref>
        </x14:conditionalFormatting>
        <x14:conditionalFormatting xmlns:xm="http://schemas.microsoft.com/office/excel/2006/main">
          <x14:cfRule type="cellIs" priority="19" stopIfTrue="1" operator="equal" id="{B036BB02-4C24-4484-8FF2-ED9ADE5E1BB1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3" stopIfTrue="1" operator="equal" id="{8E47E39C-785E-4515-B9DF-BB7F6D23782E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КПК0217520</vt:lpstr>
      <vt:lpstr>КПК0217520!Print_Area_0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2</cp:revision>
  <cp:lastPrinted>2020-09-25T07:59:43Z</cp:lastPrinted>
  <dcterms:created xsi:type="dcterms:W3CDTF">2016-08-15T09:54:21Z</dcterms:created>
  <dcterms:modified xsi:type="dcterms:W3CDTF">2020-09-25T08:00:30Z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