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calcPr calcId="125725"/>
</workbook>
</file>

<file path=xl/calcChain.xml><?xml version="1.0" encoding="utf-8"?>
<calcChain xmlns="http://schemas.openxmlformats.org/spreadsheetml/2006/main">
  <c r="AW106" i="2"/>
  <c r="AW97"/>
  <c r="AW93"/>
  <c r="AW91"/>
  <c r="AW100" l="1"/>
  <c r="AK50"/>
  <c r="AK51"/>
  <c r="AO70" l="1"/>
  <c r="AO69"/>
  <c r="BE86"/>
  <c r="AO86"/>
  <c r="BE74"/>
  <c r="BE80"/>
  <c r="AO76" l="1"/>
  <c r="AC49"/>
  <c r="BE106" l="1"/>
  <c r="BE97"/>
  <c r="BE70"/>
  <c r="BE69" s="1"/>
  <c r="BE93"/>
  <c r="AW95"/>
  <c r="BE95" s="1"/>
  <c r="D50"/>
  <c r="AS50"/>
  <c r="AW104"/>
  <c r="AO73"/>
  <c r="AO85" s="1"/>
  <c r="AW88"/>
  <c r="AK52" l="1"/>
  <c r="I22" s="1"/>
  <c r="BE91"/>
  <c r="AO82"/>
  <c r="N15"/>
  <c r="BE104"/>
  <c r="BE79"/>
  <c r="BE102"/>
  <c r="G99"/>
  <c r="AS51"/>
  <c r="D51"/>
  <c r="AO83"/>
  <c r="BE83" s="1"/>
  <c r="AC52"/>
  <c r="AS21" s="1"/>
  <c r="BE78"/>
  <c r="AW69"/>
  <c r="BE85"/>
  <c r="BE84"/>
  <c r="BE77"/>
  <c r="D49"/>
  <c r="AJ61"/>
  <c r="AR61" s="1"/>
  <c r="BE72"/>
  <c r="BE100"/>
  <c r="BE76"/>
  <c r="BE73"/>
  <c r="AS49"/>
  <c r="AS52" l="1"/>
  <c r="U21"/>
  <c r="AO88"/>
  <c r="BE71"/>
  <c r="BE88" l="1"/>
</calcChain>
</file>

<file path=xl/sharedStrings.xml><?xml version="1.0" encoding="utf-8"?>
<sst xmlns="http://schemas.openxmlformats.org/spreadsheetml/2006/main" count="246" uniqueCount="161">
  <si>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</si>
  <si>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</si>
  <si>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</si>
  <si>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</si>
  <si>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</si>
  <si>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</si>
  <si>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</si>
  <si>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</si>
  <si>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</si>
  <si>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</si>
  <si>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</si>
  <si>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</si>
  <si>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</si>
  <si>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</si>
  <si>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</si>
  <si>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</si>
  <si>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</si>
  <si>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</si>
  <si>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</si>
  <si>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</si>
  <si>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</si>
  <si>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</si>
  <si>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</si>
  <si>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</si>
  <si>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</si>
  <si>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</si>
  <si>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</si>
  <si>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</si>
  <si>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</si>
  <si>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</si>
  <si>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</si>
  <si>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</si>
  <si>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</si>
  <si>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</si>
  <si>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</si>
  <si>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</si>
  <si>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</si>
  <si>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</si>
  <si>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</si>
  <si>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</si>
  <si>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</si>
  <si>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</si>
  <si>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</si>
  <si>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</si>
  <si>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</si>
  <si>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</si>
  <si>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</si>
  <si>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</si>
  <si>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</si>
  <si>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</si>
  <si>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</si>
  <si>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</si>
  <si>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</si>
  <si>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</si>
  <si>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</si>
  <si>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</si>
  <si>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</si>
  <si>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</si>
  <si>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</si>
  <si>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</si>
  <si>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</si>
  <si>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</si>
  <si>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</si>
  <si>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</si>
  <si>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</si>
  <si>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</si>
  <si>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</si>
  <si>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</si>
  <si>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</si>
  <si>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</si>
  <si>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</si>
  <si>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</si>
  <si>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</si>
  <si>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</si>
  <si>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</si>
  <si>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</si>
  <si>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</si>
  <si>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</si>
  <si>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</si>
  <si>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</si>
  <si>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</si>
  <si>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</si>
  <si>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</si>
  <si>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</si>
  <si>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</si>
  <si>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</si>
  <si>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</si>
  <si>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</si>
  <si>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</si>
  <si>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</si>
  <si>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</si>
  <si>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</si>
  <si>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</si>
  <si>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</si>
  <si>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</si>
  <si>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</si>
  <si>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</si>
  <si>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</si>
  <si>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</si>
  <si>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</si>
  <si>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</si>
  <si>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</si>
  <si>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</si>
  <si>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</si>
  <si>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</si>
  <si>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</si>
  <si>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</si>
  <si>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</si>
  <si>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</si>
  <si>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</si>
  <si>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</si>
  <si>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</si>
  <si>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</si>
  <si>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</si>
  <si>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</si>
  <si>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</si>
  <si>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</si>
  <si>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</si>
  <si>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</si>
  <si>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</si>
  <si>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</si>
  <si>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</si>
  <si>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</si>
  <si>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</si>
  <si>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</si>
  <si>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</si>
  <si>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</si>
  <si>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</si>
  <si>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</si>
  <si>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</si>
  <si>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</si>
  <si>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</si>
  <si>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</si>
  <si>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</si>
  <si>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</si>
  <si>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</si>
  <si>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</si>
  <si>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</si>
  <si>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</si>
  <si>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</si>
  <si>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</si>
  <si>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</si>
  <si>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</si>
  <si>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</si>
  <si>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</si>
  <si>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</si>
  <si>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</si>
  <si>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</si>
  <si>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</t>
  </si>
  <si>
    <t xml:space="preserve"> Кошторис на 2020рік, рішення сесії №5-77/2020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</si>
  <si>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</si>
  <si>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</si>
  <si>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</si>
  <si>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</si>
  <si>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</si>
  <si>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</si>
  <si>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</si>
  <si>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>М. Б. Фурса</t>
  </si>
  <si>
    <t xml:space="preserve">     08  вересня 2020 р.</t>
  </si>
  <si>
    <t>Застурник начальника фінансового управління</t>
  </si>
  <si>
    <t xml:space="preserve"> 08 вересня  2020 року №47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</si>
</sst>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5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8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topLeftCell="A91" zoomScale="85" zoomScaleNormal="80" zoomScaleSheetLayoutView="85" workbookViewId="0">
      <selection activeCell="AT98" sqref="AT98"/>
    </sheetView>
  </sheetViews>
  <sheetFormatPr defaultRowHeight="12.75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>
      <c r="AO1" s="148" t="s">
        <v>36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4" ht="15.95" customHeight="1"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</row>
    <row r="3" spans="1:64" ht="15" customHeight="1">
      <c r="AO3" s="152" t="s">
        <v>1</v>
      </c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64" ht="32.1" customHeight="1">
      <c r="AO4" s="151" t="s">
        <v>53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4">
      <c r="AO5" s="153" t="s">
        <v>21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64" ht="7.5" customHeight="1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64" ht="24" customHeight="1">
      <c r="AO7" s="149" t="s">
        <v>160</v>
      </c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</row>
    <row r="9" spans="1:64" ht="15.75" customHeight="1">
      <c r="A9" s="150" t="s">
        <v>22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64" ht="15.75" customHeight="1">
      <c r="A10" s="150" t="s">
        <v>120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9" t="s">
        <v>121</v>
      </c>
      <c r="B12" s="167">
        <v>1200000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0"/>
      <c r="N12" s="185" t="s">
        <v>54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1"/>
      <c r="AU12" s="167">
        <v>32009931</v>
      </c>
      <c r="AV12" s="167"/>
      <c r="AW12" s="167"/>
      <c r="AX12" s="167"/>
      <c r="AY12" s="167"/>
      <c r="AZ12" s="167"/>
      <c r="BA12" s="167"/>
      <c r="BB12" s="167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>
      <c r="A13" s="12"/>
      <c r="B13" s="160" t="s">
        <v>122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2"/>
      <c r="N13" s="169" t="s">
        <v>123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2"/>
      <c r="AU13" s="160" t="s">
        <v>124</v>
      </c>
      <c r="AV13" s="160"/>
      <c r="AW13" s="160"/>
      <c r="AX13" s="160"/>
      <c r="AY13" s="160"/>
      <c r="AZ13" s="160"/>
      <c r="BA13" s="160"/>
      <c r="BB13" s="160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38"/>
      <c r="BG14" s="38"/>
      <c r="BH14" s="38"/>
      <c r="BI14" s="38"/>
      <c r="BJ14" s="38"/>
      <c r="BK14" s="38"/>
      <c r="BL14" s="38"/>
    </row>
    <row r="15" spans="1:64" ht="24" customHeight="1">
      <c r="A15" s="13" t="s">
        <v>5</v>
      </c>
      <c r="B15" s="167">
        <v>1210000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0"/>
      <c r="N15" s="185" t="str">
        <f>N12</f>
        <v>Управління житлово-комунального господарства та будівництва Ніжинської міської ради</v>
      </c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1"/>
      <c r="AU15" s="167">
        <v>32009931</v>
      </c>
      <c r="AV15" s="168"/>
      <c r="AW15" s="168"/>
      <c r="AX15" s="168"/>
      <c r="AY15" s="168"/>
      <c r="AZ15" s="168"/>
      <c r="BA15" s="168"/>
      <c r="BB15" s="168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>
      <c r="A16" s="16"/>
      <c r="B16" s="160" t="s">
        <v>122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2"/>
      <c r="N16" s="169" t="s">
        <v>125</v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2"/>
      <c r="AU16" s="160" t="s">
        <v>124</v>
      </c>
      <c r="AV16" s="160"/>
      <c r="AW16" s="160"/>
      <c r="AX16" s="160"/>
      <c r="AY16" s="160"/>
      <c r="AZ16" s="160"/>
      <c r="BA16" s="160"/>
      <c r="BB16" s="160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79" ht="33" customHeight="1">
      <c r="A18" s="9" t="s">
        <v>126</v>
      </c>
      <c r="B18" s="167">
        <v>1217461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37"/>
      <c r="N18" s="167">
        <v>7461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4"/>
      <c r="AA18" s="170" t="s">
        <v>135</v>
      </c>
      <c r="AB18" s="170"/>
      <c r="AC18" s="170"/>
      <c r="AD18" s="170"/>
      <c r="AE18" s="170"/>
      <c r="AF18" s="170"/>
      <c r="AG18" s="170"/>
      <c r="AH18" s="170"/>
      <c r="AI18" s="170"/>
      <c r="AJ18" s="14"/>
      <c r="AK18" s="182" t="s">
        <v>66</v>
      </c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67" t="s">
        <v>127</v>
      </c>
      <c r="BF18" s="168"/>
      <c r="BG18" s="168"/>
      <c r="BH18" s="168"/>
      <c r="BI18" s="168"/>
      <c r="BJ18" s="168"/>
      <c r="BK18" s="168"/>
      <c r="BL18" s="168"/>
    </row>
    <row r="19" spans="1:79" ht="32.25" customHeight="1">
      <c r="A19" s="37"/>
      <c r="B19" s="160" t="s">
        <v>122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37"/>
      <c r="N19" s="160" t="s">
        <v>128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7"/>
      <c r="AA19" s="161" t="s">
        <v>129</v>
      </c>
      <c r="AB19" s="161"/>
      <c r="AC19" s="161"/>
      <c r="AD19" s="161"/>
      <c r="AE19" s="161"/>
      <c r="AF19" s="161"/>
      <c r="AG19" s="161"/>
      <c r="AH19" s="161"/>
      <c r="AI19" s="161"/>
      <c r="AJ19" s="17"/>
      <c r="AK19" s="162" t="s">
        <v>130</v>
      </c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7"/>
      <c r="BE19" s="160" t="s">
        <v>131</v>
      </c>
      <c r="BF19" s="160"/>
      <c r="BG19" s="160"/>
      <c r="BH19" s="160"/>
      <c r="BI19" s="160"/>
      <c r="BJ19" s="160"/>
      <c r="BK19" s="160"/>
      <c r="BL19" s="160"/>
    </row>
    <row r="20" spans="1:79" ht="24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79" ht="24.95" customHeight="1">
      <c r="A21" s="163" t="s">
        <v>50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>
        <f>AS21+I22</f>
        <v>34155357</v>
      </c>
      <c r="V21" s="164"/>
      <c r="W21" s="164"/>
      <c r="X21" s="164"/>
      <c r="Y21" s="164"/>
      <c r="Z21" s="164"/>
      <c r="AA21" s="164"/>
      <c r="AB21" s="164"/>
      <c r="AC21" s="164"/>
      <c r="AD21" s="164"/>
      <c r="AE21" s="165" t="s">
        <v>51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4">
        <f>AC52</f>
        <v>13461809</v>
      </c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6" t="s">
        <v>24</v>
      </c>
      <c r="BE21" s="166"/>
      <c r="BF21" s="166"/>
      <c r="BG21" s="166"/>
      <c r="BH21" s="166"/>
      <c r="BI21" s="166"/>
      <c r="BJ21" s="166"/>
      <c r="BK21" s="166"/>
      <c r="BL21" s="166"/>
    </row>
    <row r="22" spans="1:79" ht="24.75" customHeight="1">
      <c r="A22" s="166" t="s">
        <v>23</v>
      </c>
      <c r="B22" s="166"/>
      <c r="C22" s="166"/>
      <c r="D22" s="166"/>
      <c r="E22" s="166"/>
      <c r="F22" s="166"/>
      <c r="G22" s="166"/>
      <c r="H22" s="166"/>
      <c r="I22" s="164">
        <f>AK52</f>
        <v>20693548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6" t="s">
        <v>25</v>
      </c>
      <c r="U22" s="166"/>
      <c r="V22" s="166"/>
      <c r="W22" s="166"/>
      <c r="X22" s="20"/>
      <c r="Y22" s="2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2"/>
      <c r="AP22" s="22"/>
      <c r="AQ22" s="22"/>
      <c r="AR22" s="22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2"/>
      <c r="BE22" s="22"/>
      <c r="BF22" s="22"/>
      <c r="BG22" s="22"/>
      <c r="BH22" s="22"/>
      <c r="BI22" s="22"/>
      <c r="BJ22" s="19"/>
      <c r="BK22" s="19"/>
      <c r="BL22" s="19"/>
    </row>
    <row r="23" spans="1:79" ht="21.75" customHeight="1">
      <c r="A23" s="152" t="s">
        <v>38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</row>
    <row r="24" spans="1:79" ht="145.5" customHeight="1">
      <c r="A24" s="158" t="s">
        <v>148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79" ht="8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79" ht="22.5" customHeight="1">
      <c r="A26" s="166" t="s">
        <v>37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79" ht="21" customHeight="1">
      <c r="A27" s="183" t="s">
        <v>29</v>
      </c>
      <c r="B27" s="183"/>
      <c r="C27" s="183"/>
      <c r="D27" s="183"/>
      <c r="E27" s="183"/>
      <c r="F27" s="183"/>
      <c r="G27" s="155" t="s">
        <v>41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7"/>
    </row>
    <row r="28" spans="1:79" ht="15.75" hidden="1">
      <c r="A28" s="115">
        <v>1</v>
      </c>
      <c r="B28" s="115"/>
      <c r="C28" s="115"/>
      <c r="D28" s="115"/>
      <c r="E28" s="115"/>
      <c r="F28" s="115"/>
      <c r="G28" s="155">
        <v>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7"/>
    </row>
    <row r="29" spans="1:79" ht="10.5" hidden="1" customHeight="1">
      <c r="A29" s="123" t="s">
        <v>34</v>
      </c>
      <c r="B29" s="123"/>
      <c r="C29" s="123"/>
      <c r="D29" s="123"/>
      <c r="E29" s="123"/>
      <c r="F29" s="123"/>
      <c r="G29" s="124" t="s">
        <v>8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6"/>
      <c r="CA29" s="3" t="s">
        <v>49</v>
      </c>
    </row>
    <row r="30" spans="1:79" ht="20.25" customHeight="1">
      <c r="A30" s="123">
        <v>1</v>
      </c>
      <c r="B30" s="123"/>
      <c r="C30" s="123"/>
      <c r="D30" s="123"/>
      <c r="E30" s="123"/>
      <c r="F30" s="123"/>
      <c r="G30" s="172" t="s">
        <v>88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4"/>
      <c r="CA30" s="3" t="s">
        <v>48</v>
      </c>
    </row>
    <row r="31" spans="1:79" ht="6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20.25" customHeight="1">
      <c r="A32" s="159" t="s">
        <v>39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</row>
    <row r="33" spans="1:79" ht="23.25" customHeight="1">
      <c r="A33" s="158" t="s">
        <v>89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</row>
    <row r="34" spans="1:79" ht="2.2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21" customHeight="1">
      <c r="A35" s="166" t="s">
        <v>40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79" ht="21.75" customHeight="1">
      <c r="A36" s="183" t="s">
        <v>29</v>
      </c>
      <c r="B36" s="183"/>
      <c r="C36" s="183"/>
      <c r="D36" s="183"/>
      <c r="E36" s="183"/>
      <c r="F36" s="183"/>
      <c r="G36" s="155" t="s">
        <v>26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7"/>
    </row>
    <row r="37" spans="1:79" ht="15.75" hidden="1">
      <c r="A37" s="115">
        <v>1</v>
      </c>
      <c r="B37" s="115"/>
      <c r="C37" s="115"/>
      <c r="D37" s="115"/>
      <c r="E37" s="115"/>
      <c r="F37" s="115"/>
      <c r="G37" s="155">
        <v>2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79" ht="10.5" hidden="1" customHeight="1">
      <c r="A38" s="123" t="s">
        <v>7</v>
      </c>
      <c r="B38" s="123"/>
      <c r="C38" s="123"/>
      <c r="D38" s="123"/>
      <c r="E38" s="123"/>
      <c r="F38" s="123"/>
      <c r="G38" s="124" t="s">
        <v>8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  <c r="CA38" s="3" t="s">
        <v>12</v>
      </c>
    </row>
    <row r="39" spans="1:79" ht="15.75">
      <c r="A39" s="123">
        <v>1</v>
      </c>
      <c r="B39" s="123"/>
      <c r="C39" s="123"/>
      <c r="D39" s="123"/>
      <c r="E39" s="123"/>
      <c r="F39" s="123"/>
      <c r="G39" s="172" t="s">
        <v>67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  <c r="CA39" s="3" t="s">
        <v>13</v>
      </c>
    </row>
    <row r="40" spans="1:79" ht="15.75" customHeight="1">
      <c r="A40" s="181">
        <v>2</v>
      </c>
      <c r="B40" s="181"/>
      <c r="C40" s="181"/>
      <c r="D40" s="181"/>
      <c r="E40" s="181"/>
      <c r="F40" s="181"/>
      <c r="G40" s="172" t="s">
        <v>107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4"/>
    </row>
    <row r="41" spans="1:79" ht="15.75">
      <c r="A41" s="181">
        <v>2</v>
      </c>
      <c r="B41" s="181"/>
      <c r="C41" s="181"/>
      <c r="D41" s="181"/>
      <c r="E41" s="181"/>
      <c r="F41" s="181"/>
      <c r="G41" s="172" t="s">
        <v>141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4"/>
    </row>
    <row r="42" spans="1:79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22.5" customHeight="1">
      <c r="A43" s="166" t="s">
        <v>42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4.25" customHeight="1">
      <c r="A44" s="171" t="s">
        <v>52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5" customHeight="1">
      <c r="A45" s="115" t="s">
        <v>29</v>
      </c>
      <c r="B45" s="115"/>
      <c r="C45" s="115"/>
      <c r="D45" s="175" t="s">
        <v>27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7"/>
      <c r="AC45" s="115" t="s">
        <v>30</v>
      </c>
      <c r="AD45" s="115"/>
      <c r="AE45" s="115"/>
      <c r="AF45" s="115"/>
      <c r="AG45" s="115"/>
      <c r="AH45" s="115"/>
      <c r="AI45" s="115"/>
      <c r="AJ45" s="115"/>
      <c r="AK45" s="115" t="s">
        <v>31</v>
      </c>
      <c r="AL45" s="115"/>
      <c r="AM45" s="115"/>
      <c r="AN45" s="115"/>
      <c r="AO45" s="115"/>
      <c r="AP45" s="115"/>
      <c r="AQ45" s="115"/>
      <c r="AR45" s="115"/>
      <c r="AS45" s="115" t="s">
        <v>28</v>
      </c>
      <c r="AT45" s="115"/>
      <c r="AU45" s="115"/>
      <c r="AV45" s="115"/>
      <c r="AW45" s="115"/>
      <c r="AX45" s="115"/>
      <c r="AY45" s="115"/>
      <c r="AZ45" s="115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>
      <c r="A46" s="115"/>
      <c r="B46" s="115"/>
      <c r="C46" s="115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80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30"/>
      <c r="BB46" s="30"/>
      <c r="BC46" s="30"/>
      <c r="BD46" s="30"/>
      <c r="BE46" s="30"/>
      <c r="BF46" s="30"/>
      <c r="BG46" s="30"/>
      <c r="BH46" s="30"/>
    </row>
    <row r="47" spans="1:79" ht="15.75">
      <c r="A47" s="115">
        <v>1</v>
      </c>
      <c r="B47" s="115"/>
      <c r="C47" s="115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115">
        <v>3</v>
      </c>
      <c r="AD47" s="115"/>
      <c r="AE47" s="115"/>
      <c r="AF47" s="115"/>
      <c r="AG47" s="115"/>
      <c r="AH47" s="115"/>
      <c r="AI47" s="115"/>
      <c r="AJ47" s="115"/>
      <c r="AK47" s="115">
        <v>4</v>
      </c>
      <c r="AL47" s="115"/>
      <c r="AM47" s="115"/>
      <c r="AN47" s="115"/>
      <c r="AO47" s="115"/>
      <c r="AP47" s="115"/>
      <c r="AQ47" s="115"/>
      <c r="AR47" s="115"/>
      <c r="AS47" s="115">
        <v>5</v>
      </c>
      <c r="AT47" s="115"/>
      <c r="AU47" s="115"/>
      <c r="AV47" s="115"/>
      <c r="AW47" s="115"/>
      <c r="AX47" s="115"/>
      <c r="AY47" s="115"/>
      <c r="AZ47" s="115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>
      <c r="A48" s="123" t="s">
        <v>7</v>
      </c>
      <c r="B48" s="123"/>
      <c r="C48" s="123"/>
      <c r="D48" s="132" t="s">
        <v>8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27" t="s">
        <v>9</v>
      </c>
      <c r="AD48" s="127"/>
      <c r="AE48" s="127"/>
      <c r="AF48" s="127"/>
      <c r="AG48" s="127"/>
      <c r="AH48" s="127"/>
      <c r="AI48" s="127"/>
      <c r="AJ48" s="127"/>
      <c r="AK48" s="127" t="s">
        <v>10</v>
      </c>
      <c r="AL48" s="127"/>
      <c r="AM48" s="127"/>
      <c r="AN48" s="127"/>
      <c r="AO48" s="127"/>
      <c r="AP48" s="127"/>
      <c r="AQ48" s="127"/>
      <c r="AR48" s="127"/>
      <c r="AS48" s="128" t="s">
        <v>11</v>
      </c>
      <c r="AT48" s="127"/>
      <c r="AU48" s="127"/>
      <c r="AV48" s="127"/>
      <c r="AW48" s="127"/>
      <c r="AX48" s="127"/>
      <c r="AY48" s="127"/>
      <c r="AZ48" s="127"/>
      <c r="BA48" s="31"/>
      <c r="BB48" s="32"/>
      <c r="BC48" s="32"/>
      <c r="BD48" s="32"/>
      <c r="BE48" s="32"/>
      <c r="BF48" s="32"/>
      <c r="BG48" s="32"/>
      <c r="BH48" s="32"/>
      <c r="CA48" s="33" t="s">
        <v>14</v>
      </c>
    </row>
    <row r="49" spans="1:79" s="33" customFormat="1" ht="33.75" customHeight="1">
      <c r="A49" s="132">
        <v>1</v>
      </c>
      <c r="B49" s="133"/>
      <c r="C49" s="134"/>
      <c r="D49" s="187" t="str">
        <f>G39</f>
        <v>Забезпечення проведення поточного ремонту об´єктів транспортної інфраструктури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9"/>
      <c r="AC49" s="48">
        <f>15984972+795798-26614-5396961+56614+2048000</f>
        <v>13461809</v>
      </c>
      <c r="AD49" s="49"/>
      <c r="AE49" s="49"/>
      <c r="AF49" s="49"/>
      <c r="AG49" s="49"/>
      <c r="AH49" s="49"/>
      <c r="AI49" s="49"/>
      <c r="AJ49" s="50"/>
      <c r="AK49" s="48">
        <v>8434</v>
      </c>
      <c r="AL49" s="49"/>
      <c r="AM49" s="49"/>
      <c r="AN49" s="49"/>
      <c r="AO49" s="49"/>
      <c r="AP49" s="49"/>
      <c r="AQ49" s="49"/>
      <c r="AR49" s="50"/>
      <c r="AS49" s="186">
        <f>AK49+AC49</f>
        <v>13470243</v>
      </c>
      <c r="AT49" s="186"/>
      <c r="AU49" s="186"/>
      <c r="AV49" s="186"/>
      <c r="AW49" s="186"/>
      <c r="AX49" s="186"/>
      <c r="AY49" s="186"/>
      <c r="AZ49" s="186"/>
      <c r="BA49" s="190"/>
      <c r="BB49" s="190"/>
      <c r="BC49" s="190"/>
      <c r="BD49" s="190"/>
      <c r="BE49" s="190"/>
      <c r="BF49" s="190"/>
      <c r="BG49" s="190"/>
      <c r="BH49" s="190"/>
    </row>
    <row r="50" spans="1:79" s="33" customFormat="1" ht="33.75" customHeight="1">
      <c r="A50" s="132">
        <v>2</v>
      </c>
      <c r="B50" s="133"/>
      <c r="C50" s="134"/>
      <c r="D50" s="187" t="str">
        <f>G40</f>
        <v>Забезпечення проведення капітального ремонту об´єктів транспортної інфраструктури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9"/>
      <c r="AC50" s="48"/>
      <c r="AD50" s="49"/>
      <c r="AE50" s="49"/>
      <c r="AF50" s="49"/>
      <c r="AG50" s="49"/>
      <c r="AH50" s="49"/>
      <c r="AI50" s="49"/>
      <c r="AJ50" s="50"/>
      <c r="AK50" s="48">
        <f>12846513+47474</f>
        <v>12893987</v>
      </c>
      <c r="AL50" s="49"/>
      <c r="AM50" s="49"/>
      <c r="AN50" s="49"/>
      <c r="AO50" s="49"/>
      <c r="AP50" s="49"/>
      <c r="AQ50" s="49"/>
      <c r="AR50" s="50"/>
      <c r="AS50" s="186">
        <f>AK50+AC50</f>
        <v>12893987</v>
      </c>
      <c r="AT50" s="186"/>
      <c r="AU50" s="186"/>
      <c r="AV50" s="186"/>
      <c r="AW50" s="186"/>
      <c r="AX50" s="186"/>
      <c r="AY50" s="186"/>
      <c r="AZ50" s="186"/>
      <c r="BA50" s="7"/>
      <c r="BB50" s="7"/>
      <c r="BC50" s="7"/>
      <c r="BD50" s="7"/>
      <c r="BE50" s="7"/>
      <c r="BF50" s="7"/>
      <c r="BG50" s="7"/>
      <c r="BH50" s="7"/>
    </row>
    <row r="51" spans="1:79" s="33" customFormat="1" ht="34.5" customHeight="1">
      <c r="A51" s="132">
        <v>3</v>
      </c>
      <c r="B51" s="133"/>
      <c r="C51" s="134"/>
      <c r="D51" s="187" t="str">
        <f>G41</f>
        <v>Забезпечення проведення реконструкції об´єктів транспортної інфраструктури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9"/>
      <c r="AC51" s="48"/>
      <c r="AD51" s="49"/>
      <c r="AE51" s="49"/>
      <c r="AF51" s="49"/>
      <c r="AG51" s="49"/>
      <c r="AH51" s="49"/>
      <c r="AI51" s="49"/>
      <c r="AJ51" s="50"/>
      <c r="AK51" s="48">
        <f>14802847-7011720</f>
        <v>7791127</v>
      </c>
      <c r="AL51" s="49"/>
      <c r="AM51" s="49"/>
      <c r="AN51" s="49"/>
      <c r="AO51" s="49"/>
      <c r="AP51" s="49"/>
      <c r="AQ51" s="49"/>
      <c r="AR51" s="50"/>
      <c r="AS51" s="186">
        <f>AK51+AC51</f>
        <v>7791127</v>
      </c>
      <c r="AT51" s="186"/>
      <c r="AU51" s="186"/>
      <c r="AV51" s="186"/>
      <c r="AW51" s="186"/>
      <c r="AX51" s="186"/>
      <c r="AY51" s="186"/>
      <c r="AZ51" s="186"/>
      <c r="BA51" s="7"/>
      <c r="BB51" s="7"/>
      <c r="BC51" s="7"/>
      <c r="BD51" s="7"/>
      <c r="BE51" s="7"/>
      <c r="BF51" s="7"/>
      <c r="BG51" s="7"/>
      <c r="BH51" s="7"/>
    </row>
    <row r="52" spans="1:79" s="33" customFormat="1" ht="19.5" customHeight="1">
      <c r="A52" s="140"/>
      <c r="B52" s="140"/>
      <c r="C52" s="140"/>
      <c r="D52" s="192" t="s">
        <v>55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4"/>
      <c r="AC52" s="138">
        <f>AC49</f>
        <v>13461809</v>
      </c>
      <c r="AD52" s="138"/>
      <c r="AE52" s="138"/>
      <c r="AF52" s="138"/>
      <c r="AG52" s="138"/>
      <c r="AH52" s="138"/>
      <c r="AI52" s="138"/>
      <c r="AJ52" s="138"/>
      <c r="AK52" s="138">
        <f>AK49+AK50+AK51</f>
        <v>20693548</v>
      </c>
      <c r="AL52" s="138"/>
      <c r="AM52" s="138"/>
      <c r="AN52" s="138"/>
      <c r="AO52" s="138"/>
      <c r="AP52" s="138"/>
      <c r="AQ52" s="138"/>
      <c r="AR52" s="138"/>
      <c r="AS52" s="138">
        <f>AS49+AS50+AS51</f>
        <v>34155357</v>
      </c>
      <c r="AT52" s="138"/>
      <c r="AU52" s="138"/>
      <c r="AV52" s="138"/>
      <c r="AW52" s="138"/>
      <c r="AX52" s="138"/>
      <c r="AY52" s="138"/>
      <c r="AZ52" s="138"/>
      <c r="BA52" s="190"/>
      <c r="BB52" s="190"/>
      <c r="BC52" s="190"/>
      <c r="BD52" s="190"/>
      <c r="BE52" s="190"/>
      <c r="BF52" s="190"/>
      <c r="BG52" s="190"/>
      <c r="BH52" s="190"/>
      <c r="CA52" s="33" t="s">
        <v>15</v>
      </c>
    </row>
    <row r="53" spans="1:79" ht="4.5" customHeight="1">
      <c r="BA53" s="34"/>
      <c r="BB53" s="34"/>
      <c r="BC53" s="34"/>
      <c r="BD53" s="34"/>
      <c r="BE53" s="34"/>
      <c r="BF53" s="34"/>
      <c r="BG53" s="34"/>
      <c r="BH53" s="34"/>
    </row>
    <row r="54" spans="1:79" ht="15.75" customHeight="1">
      <c r="A54" s="152" t="s">
        <v>43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</row>
    <row r="55" spans="1:79" ht="15" customHeight="1">
      <c r="A55" s="171" t="s">
        <v>52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.95" customHeight="1">
      <c r="A56" s="115" t="s">
        <v>29</v>
      </c>
      <c r="B56" s="115"/>
      <c r="C56" s="115"/>
      <c r="D56" s="175" t="s">
        <v>35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7"/>
      <c r="AB56" s="115" t="s">
        <v>30</v>
      </c>
      <c r="AC56" s="115"/>
      <c r="AD56" s="115"/>
      <c r="AE56" s="115"/>
      <c r="AF56" s="115"/>
      <c r="AG56" s="115"/>
      <c r="AH56" s="115"/>
      <c r="AI56" s="115"/>
      <c r="AJ56" s="115" t="s">
        <v>31</v>
      </c>
      <c r="AK56" s="115"/>
      <c r="AL56" s="115"/>
      <c r="AM56" s="115"/>
      <c r="AN56" s="115"/>
      <c r="AO56" s="115"/>
      <c r="AP56" s="115"/>
      <c r="AQ56" s="115"/>
      <c r="AR56" s="115" t="s">
        <v>28</v>
      </c>
      <c r="AS56" s="115"/>
      <c r="AT56" s="115"/>
      <c r="AU56" s="115"/>
      <c r="AV56" s="115"/>
      <c r="AW56" s="115"/>
      <c r="AX56" s="115"/>
      <c r="AY56" s="115"/>
    </row>
    <row r="57" spans="1:79" ht="29.1" customHeight="1">
      <c r="A57" s="115"/>
      <c r="B57" s="115"/>
      <c r="C57" s="115"/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80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</row>
    <row r="58" spans="1:79" ht="15.75" customHeight="1">
      <c r="A58" s="115">
        <v>1</v>
      </c>
      <c r="B58" s="115"/>
      <c r="C58" s="115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115">
        <v>3</v>
      </c>
      <c r="AC58" s="115"/>
      <c r="AD58" s="115"/>
      <c r="AE58" s="115"/>
      <c r="AF58" s="115"/>
      <c r="AG58" s="115"/>
      <c r="AH58" s="115"/>
      <c r="AI58" s="115"/>
      <c r="AJ58" s="115">
        <v>4</v>
      </c>
      <c r="AK58" s="115"/>
      <c r="AL58" s="115"/>
      <c r="AM58" s="115"/>
      <c r="AN58" s="115"/>
      <c r="AO58" s="115"/>
      <c r="AP58" s="115"/>
      <c r="AQ58" s="115"/>
      <c r="AR58" s="115">
        <v>5</v>
      </c>
      <c r="AS58" s="115"/>
      <c r="AT58" s="115"/>
      <c r="AU58" s="115"/>
      <c r="AV58" s="115"/>
      <c r="AW58" s="115"/>
      <c r="AX58" s="115"/>
      <c r="AY58" s="115"/>
    </row>
    <row r="59" spans="1:79" ht="12.75" hidden="1" customHeight="1">
      <c r="A59" s="123" t="s">
        <v>7</v>
      </c>
      <c r="B59" s="123"/>
      <c r="C59" s="123"/>
      <c r="D59" s="124" t="s">
        <v>8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91" t="s">
        <v>9</v>
      </c>
      <c r="AC59" s="191"/>
      <c r="AD59" s="191"/>
      <c r="AE59" s="191"/>
      <c r="AF59" s="191"/>
      <c r="AG59" s="191"/>
      <c r="AH59" s="191"/>
      <c r="AI59" s="191"/>
      <c r="AJ59" s="191" t="s">
        <v>10</v>
      </c>
      <c r="AK59" s="191"/>
      <c r="AL59" s="191"/>
      <c r="AM59" s="191"/>
      <c r="AN59" s="191"/>
      <c r="AO59" s="191"/>
      <c r="AP59" s="191"/>
      <c r="AQ59" s="191"/>
      <c r="AR59" s="191" t="s">
        <v>11</v>
      </c>
      <c r="AS59" s="191"/>
      <c r="AT59" s="191"/>
      <c r="AU59" s="191"/>
      <c r="AV59" s="191"/>
      <c r="AW59" s="191"/>
      <c r="AX59" s="191"/>
      <c r="AY59" s="191"/>
      <c r="CA59" s="3" t="s">
        <v>16</v>
      </c>
    </row>
    <row r="60" spans="1:79" ht="21" customHeight="1">
      <c r="A60" s="132"/>
      <c r="B60" s="133"/>
      <c r="C60" s="134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184"/>
      <c r="AC60" s="184"/>
      <c r="AD60" s="184"/>
      <c r="AE60" s="184"/>
      <c r="AF60" s="184"/>
      <c r="AG60" s="184"/>
      <c r="AH60" s="184"/>
      <c r="AI60" s="184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</row>
    <row r="61" spans="1:79" s="33" customFormat="1" ht="17.25" customHeight="1">
      <c r="A61" s="140"/>
      <c r="B61" s="140"/>
      <c r="C61" s="140"/>
      <c r="D61" s="142" t="s">
        <v>28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1"/>
      <c r="AC61" s="141"/>
      <c r="AD61" s="141"/>
      <c r="AE61" s="141"/>
      <c r="AF61" s="141"/>
      <c r="AG61" s="141"/>
      <c r="AH61" s="141"/>
      <c r="AI61" s="141"/>
      <c r="AJ61" s="138">
        <f>SUM(AJ60:AQ60)</f>
        <v>0</v>
      </c>
      <c r="AK61" s="138"/>
      <c r="AL61" s="138"/>
      <c r="AM61" s="138"/>
      <c r="AN61" s="138"/>
      <c r="AO61" s="138"/>
      <c r="AP61" s="138"/>
      <c r="AQ61" s="138"/>
      <c r="AR61" s="138">
        <f>AB61+AJ61</f>
        <v>0</v>
      </c>
      <c r="AS61" s="138"/>
      <c r="AT61" s="138"/>
      <c r="AU61" s="138"/>
      <c r="AV61" s="138"/>
      <c r="AW61" s="138"/>
      <c r="AX61" s="138"/>
      <c r="AY61" s="138"/>
      <c r="CA61" s="33" t="s">
        <v>17</v>
      </c>
    </row>
    <row r="63" spans="1:79" ht="15.75" customHeight="1">
      <c r="A63" s="139" t="s">
        <v>44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</row>
    <row r="64" spans="1:79" ht="30" customHeight="1">
      <c r="A64" s="79" t="s">
        <v>29</v>
      </c>
      <c r="B64" s="80"/>
      <c r="C64" s="80"/>
      <c r="D64" s="80"/>
      <c r="E64" s="80"/>
      <c r="F64" s="81"/>
      <c r="G64" s="79" t="s">
        <v>45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115" t="s">
        <v>3</v>
      </c>
      <c r="AA64" s="115"/>
      <c r="AB64" s="115"/>
      <c r="AC64" s="115"/>
      <c r="AD64" s="115"/>
      <c r="AE64" s="115" t="s">
        <v>2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79" t="s">
        <v>30</v>
      </c>
      <c r="AP64" s="80"/>
      <c r="AQ64" s="80"/>
      <c r="AR64" s="80"/>
      <c r="AS64" s="80"/>
      <c r="AT64" s="80"/>
      <c r="AU64" s="80"/>
      <c r="AV64" s="81"/>
      <c r="AW64" s="79" t="s">
        <v>31</v>
      </c>
      <c r="AX64" s="80"/>
      <c r="AY64" s="80"/>
      <c r="AZ64" s="80"/>
      <c r="BA64" s="80"/>
      <c r="BB64" s="80"/>
      <c r="BC64" s="80"/>
      <c r="BD64" s="81"/>
      <c r="BE64" s="79" t="s">
        <v>28</v>
      </c>
      <c r="BF64" s="80"/>
      <c r="BG64" s="80"/>
      <c r="BH64" s="80"/>
      <c r="BI64" s="80"/>
      <c r="BJ64" s="80"/>
      <c r="BK64" s="80"/>
      <c r="BL64" s="81"/>
    </row>
    <row r="65" spans="1:79" ht="15.75" customHeight="1">
      <c r="A65" s="79">
        <v>1</v>
      </c>
      <c r="B65" s="80"/>
      <c r="C65" s="80"/>
      <c r="D65" s="80"/>
      <c r="E65" s="80"/>
      <c r="F65" s="81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115">
        <v>3</v>
      </c>
      <c r="AA65" s="115"/>
      <c r="AB65" s="115"/>
      <c r="AC65" s="115"/>
      <c r="AD65" s="115"/>
      <c r="AE65" s="115">
        <v>4</v>
      </c>
      <c r="AF65" s="115"/>
      <c r="AG65" s="115"/>
      <c r="AH65" s="115"/>
      <c r="AI65" s="115"/>
      <c r="AJ65" s="115"/>
      <c r="AK65" s="115"/>
      <c r="AL65" s="115"/>
      <c r="AM65" s="115"/>
      <c r="AN65" s="115"/>
      <c r="AO65" s="115">
        <v>5</v>
      </c>
      <c r="AP65" s="115"/>
      <c r="AQ65" s="115"/>
      <c r="AR65" s="115"/>
      <c r="AS65" s="115"/>
      <c r="AT65" s="115"/>
      <c r="AU65" s="115"/>
      <c r="AV65" s="115"/>
      <c r="AW65" s="115">
        <v>6</v>
      </c>
      <c r="AX65" s="115"/>
      <c r="AY65" s="115"/>
      <c r="AZ65" s="115"/>
      <c r="BA65" s="115"/>
      <c r="BB65" s="115"/>
      <c r="BC65" s="115"/>
      <c r="BD65" s="115"/>
      <c r="BE65" s="115">
        <v>7</v>
      </c>
      <c r="BF65" s="115"/>
      <c r="BG65" s="115"/>
      <c r="BH65" s="115"/>
      <c r="BI65" s="115"/>
      <c r="BJ65" s="115"/>
      <c r="BK65" s="115"/>
      <c r="BL65" s="115"/>
    </row>
    <row r="66" spans="1:79" ht="12.75" hidden="1" customHeight="1">
      <c r="A66" s="132" t="s">
        <v>34</v>
      </c>
      <c r="B66" s="133"/>
      <c r="C66" s="133"/>
      <c r="D66" s="133"/>
      <c r="E66" s="133"/>
      <c r="F66" s="134"/>
      <c r="G66" s="124" t="s">
        <v>8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123" t="s">
        <v>20</v>
      </c>
      <c r="AA66" s="123"/>
      <c r="AB66" s="123"/>
      <c r="AC66" s="123"/>
      <c r="AD66" s="123"/>
      <c r="AE66" s="129" t="s">
        <v>33</v>
      </c>
      <c r="AF66" s="129"/>
      <c r="AG66" s="129"/>
      <c r="AH66" s="129"/>
      <c r="AI66" s="129"/>
      <c r="AJ66" s="129"/>
      <c r="AK66" s="129"/>
      <c r="AL66" s="129"/>
      <c r="AM66" s="129"/>
      <c r="AN66" s="124"/>
      <c r="AO66" s="127" t="s">
        <v>9</v>
      </c>
      <c r="AP66" s="127"/>
      <c r="AQ66" s="127"/>
      <c r="AR66" s="127"/>
      <c r="AS66" s="127"/>
      <c r="AT66" s="127"/>
      <c r="AU66" s="127"/>
      <c r="AV66" s="127"/>
      <c r="AW66" s="127" t="s">
        <v>32</v>
      </c>
      <c r="AX66" s="127"/>
      <c r="AY66" s="127"/>
      <c r="AZ66" s="127"/>
      <c r="BA66" s="127"/>
      <c r="BB66" s="127"/>
      <c r="BC66" s="127"/>
      <c r="BD66" s="127"/>
      <c r="BE66" s="127" t="s">
        <v>11</v>
      </c>
      <c r="BF66" s="127"/>
      <c r="BG66" s="127"/>
      <c r="BH66" s="127"/>
      <c r="BI66" s="127"/>
      <c r="BJ66" s="127"/>
      <c r="BK66" s="127"/>
      <c r="BL66" s="127"/>
      <c r="CA66" s="3" t="s">
        <v>18</v>
      </c>
    </row>
    <row r="67" spans="1:79" ht="12.75" customHeight="1">
      <c r="A67" s="132"/>
      <c r="B67" s="133"/>
      <c r="C67" s="133"/>
      <c r="D67" s="133"/>
      <c r="E67" s="133"/>
      <c r="F67" s="134"/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28"/>
      <c r="AA67" s="128"/>
      <c r="AB67" s="128"/>
      <c r="AC67" s="128"/>
      <c r="AD67" s="128"/>
      <c r="AE67" s="130"/>
      <c r="AF67" s="130"/>
      <c r="AG67" s="130"/>
      <c r="AH67" s="130"/>
      <c r="AI67" s="130"/>
      <c r="AJ67" s="130"/>
      <c r="AK67" s="130"/>
      <c r="AL67" s="130"/>
      <c r="AM67" s="130"/>
      <c r="AN67" s="131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CA67" s="3" t="s">
        <v>19</v>
      </c>
    </row>
    <row r="68" spans="1:79" ht="39" customHeight="1">
      <c r="A68" s="88">
        <v>1217461</v>
      </c>
      <c r="B68" s="88"/>
      <c r="C68" s="88"/>
      <c r="D68" s="88"/>
      <c r="E68" s="88"/>
      <c r="F68" s="89"/>
      <c r="G68" s="112" t="s">
        <v>140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32"/>
      <c r="AA68" s="133"/>
      <c r="AB68" s="133"/>
      <c r="AC68" s="133"/>
      <c r="AD68" s="134"/>
      <c r="AE68" s="132"/>
      <c r="AF68" s="133"/>
      <c r="AG68" s="133"/>
      <c r="AH68" s="133"/>
      <c r="AI68" s="133"/>
      <c r="AJ68" s="133"/>
      <c r="AK68" s="133"/>
      <c r="AL68" s="133"/>
      <c r="AM68" s="133"/>
      <c r="AN68" s="134"/>
      <c r="AO68" s="117"/>
      <c r="AP68" s="118"/>
      <c r="AQ68" s="118"/>
      <c r="AR68" s="118"/>
      <c r="AS68" s="118"/>
      <c r="AT68" s="118"/>
      <c r="AU68" s="118"/>
      <c r="AV68" s="119"/>
      <c r="AW68" s="117"/>
      <c r="AX68" s="118"/>
      <c r="AY68" s="118"/>
      <c r="AZ68" s="118"/>
      <c r="BA68" s="118"/>
      <c r="BB68" s="118"/>
      <c r="BC68" s="118"/>
      <c r="BD68" s="119"/>
      <c r="BE68" s="117"/>
      <c r="BF68" s="118"/>
      <c r="BG68" s="118"/>
      <c r="BH68" s="118"/>
      <c r="BI68" s="118"/>
      <c r="BJ68" s="118"/>
      <c r="BK68" s="118"/>
      <c r="BL68" s="119"/>
    </row>
    <row r="69" spans="1:79" ht="15.75">
      <c r="A69" s="90" t="s">
        <v>104</v>
      </c>
      <c r="B69" s="90"/>
      <c r="C69" s="90"/>
      <c r="D69" s="90"/>
      <c r="E69" s="90"/>
      <c r="F69" s="91"/>
      <c r="G69" s="71" t="s">
        <v>56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132"/>
      <c r="AA69" s="133"/>
      <c r="AB69" s="133"/>
      <c r="AC69" s="133"/>
      <c r="AD69" s="134"/>
      <c r="AE69" s="132"/>
      <c r="AF69" s="133"/>
      <c r="AG69" s="133"/>
      <c r="AH69" s="133"/>
      <c r="AI69" s="133"/>
      <c r="AJ69" s="133"/>
      <c r="AK69" s="133"/>
      <c r="AL69" s="133"/>
      <c r="AM69" s="133"/>
      <c r="AN69" s="134"/>
      <c r="AO69" s="135">
        <f>AO70+AO71+AO72+AO73+AO74</f>
        <v>13461.808999999999</v>
      </c>
      <c r="AP69" s="136"/>
      <c r="AQ69" s="136"/>
      <c r="AR69" s="136"/>
      <c r="AS69" s="136"/>
      <c r="AT69" s="136"/>
      <c r="AU69" s="136"/>
      <c r="AV69" s="137"/>
      <c r="AW69" s="100">
        <f>AW70+AW71+AW72+AW73</f>
        <v>8.4339999999999993</v>
      </c>
      <c r="AX69" s="101"/>
      <c r="AY69" s="101"/>
      <c r="AZ69" s="101"/>
      <c r="BA69" s="101"/>
      <c r="BB69" s="101"/>
      <c r="BC69" s="101"/>
      <c r="BD69" s="102"/>
      <c r="BE69" s="100">
        <f>BE70+BE71+BE72+BE73+BE74</f>
        <v>13470.242999999999</v>
      </c>
      <c r="BF69" s="101"/>
      <c r="BG69" s="101"/>
      <c r="BH69" s="101"/>
      <c r="BI69" s="101"/>
      <c r="BJ69" s="101"/>
      <c r="BK69" s="101"/>
      <c r="BL69" s="102"/>
    </row>
    <row r="70" spans="1:79" ht="37.5" customHeight="1">
      <c r="A70" s="88" t="s">
        <v>105</v>
      </c>
      <c r="B70" s="88"/>
      <c r="C70" s="88"/>
      <c r="D70" s="88"/>
      <c r="E70" s="88"/>
      <c r="F70" s="89"/>
      <c r="G70" s="82" t="s">
        <v>68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74" t="s">
        <v>79</v>
      </c>
      <c r="AA70" s="75"/>
      <c r="AB70" s="75"/>
      <c r="AC70" s="75"/>
      <c r="AD70" s="76"/>
      <c r="AE70" s="74" t="s">
        <v>150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48">
        <f>15444.972+295.788-26.614-5396.951+56.614+2000</f>
        <v>12373.808999999999</v>
      </c>
      <c r="AP70" s="49"/>
      <c r="AQ70" s="49"/>
      <c r="AR70" s="49"/>
      <c r="AS70" s="49"/>
      <c r="AT70" s="49"/>
      <c r="AU70" s="49"/>
      <c r="AV70" s="50"/>
      <c r="AW70" s="48">
        <v>8.4339999999999993</v>
      </c>
      <c r="AX70" s="49"/>
      <c r="AY70" s="49"/>
      <c r="AZ70" s="49"/>
      <c r="BA70" s="49"/>
      <c r="BB70" s="49"/>
      <c r="BC70" s="49"/>
      <c r="BD70" s="50"/>
      <c r="BE70" s="48">
        <f>AO70+AW70</f>
        <v>12382.242999999999</v>
      </c>
      <c r="BF70" s="49"/>
      <c r="BG70" s="49"/>
      <c r="BH70" s="49"/>
      <c r="BI70" s="49"/>
      <c r="BJ70" s="49"/>
      <c r="BK70" s="49"/>
      <c r="BL70" s="50"/>
    </row>
    <row r="71" spans="1:79" ht="37.5" customHeight="1">
      <c r="A71" s="88" t="s">
        <v>90</v>
      </c>
      <c r="B71" s="88"/>
      <c r="C71" s="88"/>
      <c r="D71" s="88"/>
      <c r="E71" s="88"/>
      <c r="F71" s="89"/>
      <c r="G71" s="82" t="s">
        <v>69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74" t="s">
        <v>79</v>
      </c>
      <c r="AA71" s="75"/>
      <c r="AB71" s="75"/>
      <c r="AC71" s="75"/>
      <c r="AD71" s="76"/>
      <c r="AE71" s="74" t="s">
        <v>134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48">
        <v>190</v>
      </c>
      <c r="AP71" s="49"/>
      <c r="AQ71" s="49"/>
      <c r="AR71" s="49"/>
      <c r="AS71" s="49"/>
      <c r="AT71" s="49"/>
      <c r="AU71" s="49"/>
      <c r="AV71" s="50"/>
      <c r="AW71" s="48"/>
      <c r="AX71" s="49"/>
      <c r="AY71" s="49"/>
      <c r="AZ71" s="49"/>
      <c r="BA71" s="49"/>
      <c r="BB71" s="49"/>
      <c r="BC71" s="49"/>
      <c r="BD71" s="50"/>
      <c r="BE71" s="48">
        <f>AO71</f>
        <v>190</v>
      </c>
      <c r="BF71" s="49"/>
      <c r="BG71" s="49"/>
      <c r="BH71" s="49"/>
      <c r="BI71" s="49"/>
      <c r="BJ71" s="49"/>
      <c r="BK71" s="49"/>
      <c r="BL71" s="50"/>
    </row>
    <row r="72" spans="1:79" ht="37.5" customHeight="1">
      <c r="A72" s="88" t="s">
        <v>91</v>
      </c>
      <c r="B72" s="88"/>
      <c r="C72" s="88"/>
      <c r="D72" s="88"/>
      <c r="E72" s="88"/>
      <c r="F72" s="89"/>
      <c r="G72" s="82" t="s">
        <v>70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74" t="s">
        <v>79</v>
      </c>
      <c r="AA72" s="75"/>
      <c r="AB72" s="75"/>
      <c r="AC72" s="75"/>
      <c r="AD72" s="76"/>
      <c r="AE72" s="74" t="s">
        <v>134</v>
      </c>
      <c r="AF72" s="75"/>
      <c r="AG72" s="75"/>
      <c r="AH72" s="75"/>
      <c r="AI72" s="75"/>
      <c r="AJ72" s="75"/>
      <c r="AK72" s="75"/>
      <c r="AL72" s="75"/>
      <c r="AM72" s="75"/>
      <c r="AN72" s="76"/>
      <c r="AO72" s="48">
        <v>50</v>
      </c>
      <c r="AP72" s="49"/>
      <c r="AQ72" s="49"/>
      <c r="AR72" s="49"/>
      <c r="AS72" s="49"/>
      <c r="AT72" s="49"/>
      <c r="AU72" s="49"/>
      <c r="AV72" s="50"/>
      <c r="AW72" s="48"/>
      <c r="AX72" s="49"/>
      <c r="AY72" s="49"/>
      <c r="AZ72" s="49"/>
      <c r="BA72" s="49"/>
      <c r="BB72" s="49"/>
      <c r="BC72" s="49"/>
      <c r="BD72" s="50"/>
      <c r="BE72" s="48">
        <f>AO72</f>
        <v>50</v>
      </c>
      <c r="BF72" s="49"/>
      <c r="BG72" s="49"/>
      <c r="BH72" s="49"/>
      <c r="BI72" s="49"/>
      <c r="BJ72" s="49"/>
      <c r="BK72" s="49"/>
      <c r="BL72" s="50"/>
    </row>
    <row r="73" spans="1:79" ht="34.5" customHeight="1">
      <c r="A73" s="88" t="s">
        <v>92</v>
      </c>
      <c r="B73" s="88"/>
      <c r="C73" s="88"/>
      <c r="D73" s="88"/>
      <c r="E73" s="88"/>
      <c r="F73" s="89"/>
      <c r="G73" s="82" t="s">
        <v>71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4" t="s">
        <v>79</v>
      </c>
      <c r="AA73" s="75"/>
      <c r="AB73" s="75"/>
      <c r="AC73" s="75"/>
      <c r="AD73" s="76"/>
      <c r="AE73" s="74" t="s">
        <v>138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48">
        <f>300+500</f>
        <v>800</v>
      </c>
      <c r="AP73" s="49"/>
      <c r="AQ73" s="49"/>
      <c r="AR73" s="49"/>
      <c r="AS73" s="49"/>
      <c r="AT73" s="49"/>
      <c r="AU73" s="49"/>
      <c r="AV73" s="50"/>
      <c r="AW73" s="48"/>
      <c r="AX73" s="49"/>
      <c r="AY73" s="49"/>
      <c r="AZ73" s="49"/>
      <c r="BA73" s="49"/>
      <c r="BB73" s="49"/>
      <c r="BC73" s="49"/>
      <c r="BD73" s="50"/>
      <c r="BE73" s="48">
        <f>AO73</f>
        <v>800</v>
      </c>
      <c r="BF73" s="49"/>
      <c r="BG73" s="49"/>
      <c r="BH73" s="49"/>
      <c r="BI73" s="49"/>
      <c r="BJ73" s="49"/>
      <c r="BK73" s="49"/>
      <c r="BL73" s="50"/>
    </row>
    <row r="74" spans="1:79" ht="34.5" customHeight="1">
      <c r="A74" s="88" t="s">
        <v>153</v>
      </c>
      <c r="B74" s="88"/>
      <c r="C74" s="88"/>
      <c r="D74" s="88"/>
      <c r="E74" s="88"/>
      <c r="F74" s="89"/>
      <c r="G74" s="82" t="s">
        <v>152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74" t="s">
        <v>79</v>
      </c>
      <c r="AA74" s="75"/>
      <c r="AB74" s="75"/>
      <c r="AC74" s="75"/>
      <c r="AD74" s="76"/>
      <c r="AE74" s="74" t="s">
        <v>150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48">
        <v>48</v>
      </c>
      <c r="AP74" s="49"/>
      <c r="AQ74" s="49"/>
      <c r="AR74" s="49"/>
      <c r="AS74" s="49"/>
      <c r="AT74" s="49"/>
      <c r="AU74" s="49"/>
      <c r="AV74" s="50"/>
      <c r="AW74" s="48"/>
      <c r="AX74" s="49"/>
      <c r="AY74" s="49"/>
      <c r="AZ74" s="49"/>
      <c r="BA74" s="49"/>
      <c r="BB74" s="49"/>
      <c r="BC74" s="49"/>
      <c r="BD74" s="50"/>
      <c r="BE74" s="48">
        <f>AO74</f>
        <v>48</v>
      </c>
      <c r="BF74" s="49"/>
      <c r="BG74" s="49"/>
      <c r="BH74" s="49"/>
      <c r="BI74" s="49"/>
      <c r="BJ74" s="49"/>
      <c r="BK74" s="49"/>
      <c r="BL74" s="50"/>
    </row>
    <row r="75" spans="1:79" ht="17.25" customHeight="1">
      <c r="A75" s="90" t="s">
        <v>93</v>
      </c>
      <c r="B75" s="90"/>
      <c r="C75" s="90"/>
      <c r="D75" s="90"/>
      <c r="E75" s="90"/>
      <c r="F75" s="91"/>
      <c r="G75" s="71" t="s">
        <v>57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1" t="s">
        <v>60</v>
      </c>
      <c r="AA75" s="85"/>
      <c r="AB75" s="85"/>
      <c r="AC75" s="85"/>
      <c r="AD75" s="86"/>
      <c r="AE75" s="74"/>
      <c r="AF75" s="75"/>
      <c r="AG75" s="75"/>
      <c r="AH75" s="75"/>
      <c r="AI75" s="75"/>
      <c r="AJ75" s="75"/>
      <c r="AK75" s="75"/>
      <c r="AL75" s="75"/>
      <c r="AM75" s="75"/>
      <c r="AN75" s="76"/>
      <c r="AO75" s="68"/>
      <c r="AP75" s="69"/>
      <c r="AQ75" s="69"/>
      <c r="AR75" s="69"/>
      <c r="AS75" s="69"/>
      <c r="AT75" s="69"/>
      <c r="AU75" s="69"/>
      <c r="AV75" s="70"/>
      <c r="AW75" s="55"/>
      <c r="AX75" s="56"/>
      <c r="AY75" s="56"/>
      <c r="AZ75" s="56"/>
      <c r="BA75" s="56"/>
      <c r="BB75" s="56"/>
      <c r="BC75" s="56"/>
      <c r="BD75" s="57"/>
      <c r="BE75" s="51"/>
      <c r="BF75" s="52"/>
      <c r="BG75" s="52"/>
      <c r="BH75" s="52"/>
      <c r="BI75" s="52"/>
      <c r="BJ75" s="52"/>
      <c r="BK75" s="52"/>
      <c r="BL75" s="53"/>
    </row>
    <row r="76" spans="1:79" ht="31.5" customHeight="1">
      <c r="A76" s="88" t="s">
        <v>94</v>
      </c>
      <c r="B76" s="88"/>
      <c r="C76" s="88"/>
      <c r="D76" s="88"/>
      <c r="E76" s="88"/>
      <c r="F76" s="89"/>
      <c r="G76" s="87" t="s">
        <v>72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74" t="s">
        <v>80</v>
      </c>
      <c r="AA76" s="75"/>
      <c r="AB76" s="75"/>
      <c r="AC76" s="75"/>
      <c r="AD76" s="76"/>
      <c r="AE76" s="74" t="s">
        <v>81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51">
        <f>25742+4166.67</f>
        <v>29908.67</v>
      </c>
      <c r="AP76" s="52"/>
      <c r="AQ76" s="52"/>
      <c r="AR76" s="52"/>
      <c r="AS76" s="52"/>
      <c r="AT76" s="52"/>
      <c r="AU76" s="52"/>
      <c r="AV76" s="53"/>
      <c r="AW76" s="51">
        <v>14</v>
      </c>
      <c r="AX76" s="52"/>
      <c r="AY76" s="52"/>
      <c r="AZ76" s="52"/>
      <c r="BA76" s="52"/>
      <c r="BB76" s="52"/>
      <c r="BC76" s="52"/>
      <c r="BD76" s="53"/>
      <c r="BE76" s="51">
        <f>AO76+AW76</f>
        <v>29922.67</v>
      </c>
      <c r="BF76" s="52"/>
      <c r="BG76" s="52"/>
      <c r="BH76" s="52"/>
      <c r="BI76" s="52"/>
      <c r="BJ76" s="52"/>
      <c r="BK76" s="52"/>
      <c r="BL76" s="53"/>
    </row>
    <row r="77" spans="1:79" ht="31.5" customHeight="1">
      <c r="A77" s="88" t="s">
        <v>95</v>
      </c>
      <c r="B77" s="88"/>
      <c r="C77" s="88"/>
      <c r="D77" s="88"/>
      <c r="E77" s="88"/>
      <c r="F77" s="89"/>
      <c r="G77" s="82" t="s">
        <v>73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74" t="s">
        <v>58</v>
      </c>
      <c r="AA77" s="77"/>
      <c r="AB77" s="77"/>
      <c r="AC77" s="77"/>
      <c r="AD77" s="78"/>
      <c r="AE77" s="74" t="s">
        <v>81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51">
        <v>6</v>
      </c>
      <c r="AP77" s="52"/>
      <c r="AQ77" s="52"/>
      <c r="AR77" s="52"/>
      <c r="AS77" s="52"/>
      <c r="AT77" s="52"/>
      <c r="AU77" s="52"/>
      <c r="AV77" s="53"/>
      <c r="AW77" s="51"/>
      <c r="AX77" s="52"/>
      <c r="AY77" s="52"/>
      <c r="AZ77" s="52"/>
      <c r="BA77" s="52"/>
      <c r="BB77" s="52"/>
      <c r="BC77" s="52"/>
      <c r="BD77" s="53"/>
      <c r="BE77" s="51">
        <f t="shared" ref="BE77:BE85" si="0">AO77</f>
        <v>6</v>
      </c>
      <c r="BF77" s="52"/>
      <c r="BG77" s="52"/>
      <c r="BH77" s="52"/>
      <c r="BI77" s="52"/>
      <c r="BJ77" s="52"/>
      <c r="BK77" s="52"/>
      <c r="BL77" s="53"/>
    </row>
    <row r="78" spans="1:79" ht="30.75" customHeight="1">
      <c r="A78" s="88" t="s">
        <v>96</v>
      </c>
      <c r="B78" s="88"/>
      <c r="C78" s="88"/>
      <c r="D78" s="88"/>
      <c r="E78" s="88"/>
      <c r="F78" s="89"/>
      <c r="G78" s="82" t="s">
        <v>119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74" t="s">
        <v>82</v>
      </c>
      <c r="AA78" s="77"/>
      <c r="AB78" s="77"/>
      <c r="AC78" s="77"/>
      <c r="AD78" s="78"/>
      <c r="AE78" s="74" t="s">
        <v>81</v>
      </c>
      <c r="AF78" s="77"/>
      <c r="AG78" s="77"/>
      <c r="AH78" s="77"/>
      <c r="AI78" s="77"/>
      <c r="AJ78" s="77"/>
      <c r="AK78" s="77"/>
      <c r="AL78" s="77"/>
      <c r="AM78" s="77"/>
      <c r="AN78" s="78"/>
      <c r="AO78" s="55">
        <v>25</v>
      </c>
      <c r="AP78" s="56"/>
      <c r="AQ78" s="56"/>
      <c r="AR78" s="56"/>
      <c r="AS78" s="56"/>
      <c r="AT78" s="56"/>
      <c r="AU78" s="56"/>
      <c r="AV78" s="57"/>
      <c r="AW78" s="51"/>
      <c r="AX78" s="52"/>
      <c r="AY78" s="52"/>
      <c r="AZ78" s="52"/>
      <c r="BA78" s="52"/>
      <c r="BB78" s="52"/>
      <c r="BC78" s="52"/>
      <c r="BD78" s="53"/>
      <c r="BE78" s="103">
        <f t="shared" si="0"/>
        <v>25</v>
      </c>
      <c r="BF78" s="104"/>
      <c r="BG78" s="104"/>
      <c r="BH78" s="104"/>
      <c r="BI78" s="104"/>
      <c r="BJ78" s="104"/>
      <c r="BK78" s="104"/>
      <c r="BL78" s="105"/>
    </row>
    <row r="79" spans="1:79" ht="30.75" customHeight="1">
      <c r="A79" s="88" t="s">
        <v>97</v>
      </c>
      <c r="B79" s="88"/>
      <c r="C79" s="88"/>
      <c r="D79" s="88"/>
      <c r="E79" s="88"/>
      <c r="F79" s="89"/>
      <c r="G79" s="82" t="s">
        <v>74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74" t="s">
        <v>83</v>
      </c>
      <c r="AA79" s="77"/>
      <c r="AB79" s="77"/>
      <c r="AC79" s="77"/>
      <c r="AD79" s="78"/>
      <c r="AE79" s="74" t="s">
        <v>81</v>
      </c>
      <c r="AF79" s="77"/>
      <c r="AG79" s="77"/>
      <c r="AH79" s="77"/>
      <c r="AI79" s="77"/>
      <c r="AJ79" s="77"/>
      <c r="AK79" s="77"/>
      <c r="AL79" s="77"/>
      <c r="AM79" s="77"/>
      <c r="AN79" s="78"/>
      <c r="AO79" s="55">
        <v>600</v>
      </c>
      <c r="AP79" s="56"/>
      <c r="AQ79" s="56"/>
      <c r="AR79" s="56"/>
      <c r="AS79" s="56"/>
      <c r="AT79" s="56"/>
      <c r="AU79" s="56"/>
      <c r="AV79" s="57"/>
      <c r="AW79" s="51"/>
      <c r="AX79" s="52"/>
      <c r="AY79" s="52"/>
      <c r="AZ79" s="52"/>
      <c r="BA79" s="52"/>
      <c r="BB79" s="52"/>
      <c r="BC79" s="52"/>
      <c r="BD79" s="53"/>
      <c r="BE79" s="103">
        <f t="shared" si="0"/>
        <v>600</v>
      </c>
      <c r="BF79" s="104"/>
      <c r="BG79" s="104"/>
      <c r="BH79" s="104"/>
      <c r="BI79" s="104"/>
      <c r="BJ79" s="104"/>
      <c r="BK79" s="104"/>
      <c r="BL79" s="105"/>
    </row>
    <row r="80" spans="1:79" ht="30.75" customHeight="1">
      <c r="A80" s="88" t="s">
        <v>151</v>
      </c>
      <c r="B80" s="88"/>
      <c r="C80" s="88"/>
      <c r="D80" s="88"/>
      <c r="E80" s="88"/>
      <c r="F80" s="89"/>
      <c r="G80" s="82" t="s">
        <v>154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  <c r="Z80" s="74" t="s">
        <v>58</v>
      </c>
      <c r="AA80" s="77"/>
      <c r="AB80" s="77"/>
      <c r="AC80" s="77"/>
      <c r="AD80" s="78"/>
      <c r="AE80" s="74" t="s">
        <v>81</v>
      </c>
      <c r="AF80" s="77"/>
      <c r="AG80" s="77"/>
      <c r="AH80" s="77"/>
      <c r="AI80" s="77"/>
      <c r="AJ80" s="77"/>
      <c r="AK80" s="77"/>
      <c r="AL80" s="77"/>
      <c r="AM80" s="77"/>
      <c r="AN80" s="78"/>
      <c r="AO80" s="55">
        <v>32</v>
      </c>
      <c r="AP80" s="56"/>
      <c r="AQ80" s="56"/>
      <c r="AR80" s="56"/>
      <c r="AS80" s="56"/>
      <c r="AT80" s="56"/>
      <c r="AU80" s="56"/>
      <c r="AV80" s="57"/>
      <c r="AW80" s="51"/>
      <c r="AX80" s="52"/>
      <c r="AY80" s="52"/>
      <c r="AZ80" s="52"/>
      <c r="BA80" s="52"/>
      <c r="BB80" s="52"/>
      <c r="BC80" s="52"/>
      <c r="BD80" s="53"/>
      <c r="BE80" s="103">
        <f t="shared" ref="BE80" si="1">AO80</f>
        <v>32</v>
      </c>
      <c r="BF80" s="104"/>
      <c r="BG80" s="104"/>
      <c r="BH80" s="104"/>
      <c r="BI80" s="104"/>
      <c r="BJ80" s="104"/>
      <c r="BK80" s="104"/>
      <c r="BL80" s="105"/>
    </row>
    <row r="81" spans="1:64" ht="19.5" customHeight="1">
      <c r="A81" s="90" t="s">
        <v>98</v>
      </c>
      <c r="B81" s="90"/>
      <c r="C81" s="90"/>
      <c r="D81" s="90"/>
      <c r="E81" s="90"/>
      <c r="F81" s="91"/>
      <c r="G81" s="71" t="s">
        <v>59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71" t="s">
        <v>60</v>
      </c>
      <c r="AA81" s="85"/>
      <c r="AB81" s="85"/>
      <c r="AC81" s="85"/>
      <c r="AD81" s="86"/>
      <c r="AE81" s="71" t="s">
        <v>60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55"/>
      <c r="AP81" s="56"/>
      <c r="AQ81" s="56"/>
      <c r="AR81" s="56"/>
      <c r="AS81" s="56"/>
      <c r="AT81" s="56"/>
      <c r="AU81" s="56"/>
      <c r="AV81" s="57"/>
      <c r="AW81" s="55"/>
      <c r="AX81" s="56"/>
      <c r="AY81" s="56"/>
      <c r="AZ81" s="56"/>
      <c r="BA81" s="56"/>
      <c r="BB81" s="56"/>
      <c r="BC81" s="56"/>
      <c r="BD81" s="57"/>
      <c r="BE81" s="51"/>
      <c r="BF81" s="52"/>
      <c r="BG81" s="52"/>
      <c r="BH81" s="52"/>
      <c r="BI81" s="52"/>
      <c r="BJ81" s="52"/>
      <c r="BK81" s="52"/>
      <c r="BL81" s="53"/>
    </row>
    <row r="82" spans="1:64" ht="33.75" customHeight="1">
      <c r="A82" s="88" t="s">
        <v>99</v>
      </c>
      <c r="B82" s="88"/>
      <c r="C82" s="88"/>
      <c r="D82" s="88"/>
      <c r="E82" s="88"/>
      <c r="F82" s="89"/>
      <c r="G82" s="82" t="s">
        <v>75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74" t="s">
        <v>79</v>
      </c>
      <c r="AA82" s="75"/>
      <c r="AB82" s="75"/>
      <c r="AC82" s="75"/>
      <c r="AD82" s="76"/>
      <c r="AE82" s="74" t="s">
        <v>84</v>
      </c>
      <c r="AF82" s="75"/>
      <c r="AG82" s="75"/>
      <c r="AH82" s="75"/>
      <c r="AI82" s="75"/>
      <c r="AJ82" s="75"/>
      <c r="AK82" s="75"/>
      <c r="AL82" s="75"/>
      <c r="AM82" s="75"/>
      <c r="AN82" s="76"/>
      <c r="AO82" s="48">
        <f>AO70/AO76</f>
        <v>0.41371980098078581</v>
      </c>
      <c r="AP82" s="49"/>
      <c r="AQ82" s="49"/>
      <c r="AR82" s="49"/>
      <c r="AS82" s="49"/>
      <c r="AT82" s="49"/>
      <c r="AU82" s="49"/>
      <c r="AV82" s="50"/>
      <c r="AW82" s="48">
        <v>0.6</v>
      </c>
      <c r="AX82" s="49"/>
      <c r="AY82" s="49"/>
      <c r="AZ82" s="49"/>
      <c r="BA82" s="49"/>
      <c r="BB82" s="49"/>
      <c r="BC82" s="49"/>
      <c r="BD82" s="50"/>
      <c r="BE82" s="48">
        <v>0.6</v>
      </c>
      <c r="BF82" s="49"/>
      <c r="BG82" s="49"/>
      <c r="BH82" s="49"/>
      <c r="BI82" s="49"/>
      <c r="BJ82" s="49"/>
      <c r="BK82" s="49"/>
      <c r="BL82" s="50"/>
    </row>
    <row r="83" spans="1:64" ht="33" customHeight="1">
      <c r="A83" s="88" t="s">
        <v>100</v>
      </c>
      <c r="B83" s="88"/>
      <c r="C83" s="88"/>
      <c r="D83" s="88"/>
      <c r="E83" s="88"/>
      <c r="F83" s="89"/>
      <c r="G83" s="82" t="s">
        <v>76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4"/>
      <c r="Z83" s="74" t="s">
        <v>79</v>
      </c>
      <c r="AA83" s="77"/>
      <c r="AB83" s="77"/>
      <c r="AC83" s="77"/>
      <c r="AD83" s="78"/>
      <c r="AE83" s="74" t="s">
        <v>85</v>
      </c>
      <c r="AF83" s="77"/>
      <c r="AG83" s="77"/>
      <c r="AH83" s="77"/>
      <c r="AI83" s="77"/>
      <c r="AJ83" s="77"/>
      <c r="AK83" s="77"/>
      <c r="AL83" s="77"/>
      <c r="AM83" s="77"/>
      <c r="AN83" s="78"/>
      <c r="AO83" s="103">
        <f>AO71/AO77</f>
        <v>31.666666666666668</v>
      </c>
      <c r="AP83" s="104"/>
      <c r="AQ83" s="104"/>
      <c r="AR83" s="104"/>
      <c r="AS83" s="104"/>
      <c r="AT83" s="104"/>
      <c r="AU83" s="104"/>
      <c r="AV83" s="105"/>
      <c r="AW83" s="48"/>
      <c r="AX83" s="49"/>
      <c r="AY83" s="49"/>
      <c r="AZ83" s="49"/>
      <c r="BA83" s="49"/>
      <c r="BB83" s="49"/>
      <c r="BC83" s="49"/>
      <c r="BD83" s="50"/>
      <c r="BE83" s="103">
        <f t="shared" si="0"/>
        <v>31.666666666666668</v>
      </c>
      <c r="BF83" s="104"/>
      <c r="BG83" s="104"/>
      <c r="BH83" s="104"/>
      <c r="BI83" s="104"/>
      <c r="BJ83" s="104"/>
      <c r="BK83" s="104"/>
      <c r="BL83" s="105"/>
    </row>
    <row r="84" spans="1:64" ht="32.25" customHeight="1">
      <c r="A84" s="88" t="s">
        <v>101</v>
      </c>
      <c r="B84" s="88"/>
      <c r="C84" s="88"/>
      <c r="D84" s="88"/>
      <c r="E84" s="88"/>
      <c r="F84" s="89"/>
      <c r="G84" s="82" t="s">
        <v>77</v>
      </c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4"/>
      <c r="Z84" s="74" t="s">
        <v>79</v>
      </c>
      <c r="AA84" s="77"/>
      <c r="AB84" s="77"/>
      <c r="AC84" s="77"/>
      <c r="AD84" s="78"/>
      <c r="AE84" s="74" t="s">
        <v>86</v>
      </c>
      <c r="AF84" s="77"/>
      <c r="AG84" s="77"/>
      <c r="AH84" s="77"/>
      <c r="AI84" s="77"/>
      <c r="AJ84" s="77"/>
      <c r="AK84" s="77"/>
      <c r="AL84" s="77"/>
      <c r="AM84" s="77"/>
      <c r="AN84" s="78"/>
      <c r="AO84" s="103">
        <v>2</v>
      </c>
      <c r="AP84" s="104"/>
      <c r="AQ84" s="104"/>
      <c r="AR84" s="104"/>
      <c r="AS84" s="104"/>
      <c r="AT84" s="104"/>
      <c r="AU84" s="104"/>
      <c r="AV84" s="105"/>
      <c r="AW84" s="48"/>
      <c r="AX84" s="49"/>
      <c r="AY84" s="49"/>
      <c r="AZ84" s="49"/>
      <c r="BA84" s="49"/>
      <c r="BB84" s="49"/>
      <c r="BC84" s="49"/>
      <c r="BD84" s="50"/>
      <c r="BE84" s="103">
        <f t="shared" si="0"/>
        <v>2</v>
      </c>
      <c r="BF84" s="104"/>
      <c r="BG84" s="104"/>
      <c r="BH84" s="104"/>
      <c r="BI84" s="104"/>
      <c r="BJ84" s="104"/>
      <c r="BK84" s="104"/>
      <c r="BL84" s="105"/>
    </row>
    <row r="85" spans="1:64" ht="35.25" customHeight="1">
      <c r="A85" s="88" t="s">
        <v>102</v>
      </c>
      <c r="B85" s="88"/>
      <c r="C85" s="88"/>
      <c r="D85" s="88"/>
      <c r="E85" s="88"/>
      <c r="F85" s="89"/>
      <c r="G85" s="82" t="s">
        <v>78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74" t="s">
        <v>79</v>
      </c>
      <c r="AA85" s="77"/>
      <c r="AB85" s="77"/>
      <c r="AC85" s="77"/>
      <c r="AD85" s="78"/>
      <c r="AE85" s="74" t="s">
        <v>87</v>
      </c>
      <c r="AF85" s="77"/>
      <c r="AG85" s="77"/>
      <c r="AH85" s="77"/>
      <c r="AI85" s="77"/>
      <c r="AJ85" s="77"/>
      <c r="AK85" s="77"/>
      <c r="AL85" s="77"/>
      <c r="AM85" s="77"/>
      <c r="AN85" s="78"/>
      <c r="AO85" s="103">
        <f>AO73/AO79</f>
        <v>1.3333333333333333</v>
      </c>
      <c r="AP85" s="104"/>
      <c r="AQ85" s="104"/>
      <c r="AR85" s="104"/>
      <c r="AS85" s="104"/>
      <c r="AT85" s="104"/>
      <c r="AU85" s="104"/>
      <c r="AV85" s="105"/>
      <c r="AW85" s="48"/>
      <c r="AX85" s="49"/>
      <c r="AY85" s="49"/>
      <c r="AZ85" s="49"/>
      <c r="BA85" s="49"/>
      <c r="BB85" s="49"/>
      <c r="BC85" s="49"/>
      <c r="BD85" s="50"/>
      <c r="BE85" s="103">
        <f t="shared" si="0"/>
        <v>1.3333333333333333</v>
      </c>
      <c r="BF85" s="104"/>
      <c r="BG85" s="104"/>
      <c r="BH85" s="104"/>
      <c r="BI85" s="104"/>
      <c r="BJ85" s="104"/>
      <c r="BK85" s="104"/>
      <c r="BL85" s="105"/>
    </row>
    <row r="86" spans="1:64" ht="35.25" customHeight="1">
      <c r="A86" s="88" t="s">
        <v>155</v>
      </c>
      <c r="B86" s="88"/>
      <c r="C86" s="88"/>
      <c r="D86" s="88"/>
      <c r="E86" s="88"/>
      <c r="F86" s="89"/>
      <c r="G86" s="82" t="s">
        <v>156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74" t="s">
        <v>79</v>
      </c>
      <c r="AA86" s="77"/>
      <c r="AB86" s="77"/>
      <c r="AC86" s="77"/>
      <c r="AD86" s="78"/>
      <c r="AE86" s="74" t="s">
        <v>87</v>
      </c>
      <c r="AF86" s="77"/>
      <c r="AG86" s="77"/>
      <c r="AH86" s="77"/>
      <c r="AI86" s="77"/>
      <c r="AJ86" s="77"/>
      <c r="AK86" s="77"/>
      <c r="AL86" s="77"/>
      <c r="AM86" s="77"/>
      <c r="AN86" s="78"/>
      <c r="AO86" s="103">
        <f>AO74/AO80</f>
        <v>1.5</v>
      </c>
      <c r="AP86" s="104"/>
      <c r="AQ86" s="104"/>
      <c r="AR86" s="104"/>
      <c r="AS86" s="104"/>
      <c r="AT86" s="104"/>
      <c r="AU86" s="104"/>
      <c r="AV86" s="105"/>
      <c r="AW86" s="48"/>
      <c r="AX86" s="49"/>
      <c r="AY86" s="49"/>
      <c r="AZ86" s="49"/>
      <c r="BA86" s="49"/>
      <c r="BB86" s="49"/>
      <c r="BC86" s="49"/>
      <c r="BD86" s="50"/>
      <c r="BE86" s="103">
        <f t="shared" ref="BE86" si="2">AO86</f>
        <v>1.5</v>
      </c>
      <c r="BF86" s="104"/>
      <c r="BG86" s="104"/>
      <c r="BH86" s="104"/>
      <c r="BI86" s="104"/>
      <c r="BJ86" s="104"/>
      <c r="BK86" s="104"/>
      <c r="BL86" s="105"/>
    </row>
    <row r="87" spans="1:64" ht="19.5" customHeight="1">
      <c r="A87" s="90" t="s">
        <v>103</v>
      </c>
      <c r="B87" s="90"/>
      <c r="C87" s="90"/>
      <c r="D87" s="90"/>
      <c r="E87" s="90"/>
      <c r="F87" s="91"/>
      <c r="G87" s="71" t="s">
        <v>61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4"/>
      <c r="AA87" s="75"/>
      <c r="AB87" s="75"/>
      <c r="AC87" s="75"/>
      <c r="AD87" s="76"/>
      <c r="AE87" s="74"/>
      <c r="AF87" s="75"/>
      <c r="AG87" s="75"/>
      <c r="AH87" s="75"/>
      <c r="AI87" s="75"/>
      <c r="AJ87" s="75"/>
      <c r="AK87" s="75"/>
      <c r="AL87" s="75"/>
      <c r="AM87" s="75"/>
      <c r="AN87" s="76"/>
      <c r="AO87" s="51"/>
      <c r="AP87" s="52"/>
      <c r="AQ87" s="52"/>
      <c r="AR87" s="52"/>
      <c r="AS87" s="52"/>
      <c r="AT87" s="52"/>
      <c r="AU87" s="52"/>
      <c r="AV87" s="53"/>
      <c r="AW87" s="55"/>
      <c r="AX87" s="56"/>
      <c r="AY87" s="56"/>
      <c r="AZ87" s="56"/>
      <c r="BA87" s="56"/>
      <c r="BB87" s="56"/>
      <c r="BC87" s="56"/>
      <c r="BD87" s="57"/>
      <c r="BE87" s="51"/>
      <c r="BF87" s="52"/>
      <c r="BG87" s="52"/>
      <c r="BH87" s="52"/>
      <c r="BI87" s="52"/>
      <c r="BJ87" s="52"/>
      <c r="BK87" s="52"/>
      <c r="BL87" s="53"/>
    </row>
    <row r="88" spans="1:64" ht="33.75" customHeight="1">
      <c r="A88" s="94" t="s">
        <v>136</v>
      </c>
      <c r="B88" s="88"/>
      <c r="C88" s="88"/>
      <c r="D88" s="88"/>
      <c r="E88" s="88"/>
      <c r="F88" s="89"/>
      <c r="G88" s="82" t="s">
        <v>62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74" t="s">
        <v>63</v>
      </c>
      <c r="AA88" s="75"/>
      <c r="AB88" s="75"/>
      <c r="AC88" s="75"/>
      <c r="AD88" s="76"/>
      <c r="AE88" s="74" t="s">
        <v>64</v>
      </c>
      <c r="AF88" s="75"/>
      <c r="AG88" s="75"/>
      <c r="AH88" s="75"/>
      <c r="AI88" s="75"/>
      <c r="AJ88" s="75"/>
      <c r="AK88" s="75"/>
      <c r="AL88" s="75"/>
      <c r="AM88" s="75"/>
      <c r="AN88" s="76"/>
      <c r="AO88" s="106">
        <f>8758.313/AO69</f>
        <v>0.6506044618520439</v>
      </c>
      <c r="AP88" s="107"/>
      <c r="AQ88" s="107"/>
      <c r="AR88" s="107"/>
      <c r="AS88" s="107"/>
      <c r="AT88" s="107"/>
      <c r="AU88" s="107"/>
      <c r="AV88" s="108"/>
      <c r="AW88" s="109">
        <f>0</f>
        <v>0</v>
      </c>
      <c r="AX88" s="110"/>
      <c r="AY88" s="110"/>
      <c r="AZ88" s="110"/>
      <c r="BA88" s="110"/>
      <c r="BB88" s="110"/>
      <c r="BC88" s="110"/>
      <c r="BD88" s="111"/>
      <c r="BE88" s="106">
        <f>AO88</f>
        <v>0.6506044618520439</v>
      </c>
      <c r="BF88" s="107"/>
      <c r="BG88" s="107"/>
      <c r="BH88" s="107"/>
      <c r="BI88" s="107"/>
      <c r="BJ88" s="107"/>
      <c r="BK88" s="107"/>
      <c r="BL88" s="108"/>
    </row>
    <row r="89" spans="1:64" ht="33.75" customHeight="1">
      <c r="A89" s="88" t="s">
        <v>108</v>
      </c>
      <c r="B89" s="88"/>
      <c r="C89" s="88"/>
      <c r="D89" s="88"/>
      <c r="E89" s="88"/>
      <c r="F89" s="89"/>
      <c r="G89" s="95" t="s">
        <v>139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39"/>
      <c r="AA89" s="40"/>
      <c r="AB89" s="40"/>
      <c r="AC89" s="40"/>
      <c r="AD89" s="41"/>
      <c r="AE89" s="39"/>
      <c r="AF89" s="40"/>
      <c r="AG89" s="40"/>
      <c r="AH89" s="40"/>
      <c r="AI89" s="40"/>
      <c r="AJ89" s="40"/>
      <c r="AK89" s="40"/>
      <c r="AL89" s="40"/>
      <c r="AM89" s="40"/>
      <c r="AN89" s="41"/>
      <c r="AO89" s="43"/>
      <c r="AP89" s="44"/>
      <c r="AQ89" s="44"/>
      <c r="AR89" s="44"/>
      <c r="AS89" s="44"/>
      <c r="AT89" s="44"/>
      <c r="AU89" s="44"/>
      <c r="AV89" s="45"/>
      <c r="AW89" s="43"/>
      <c r="AX89" s="44"/>
      <c r="AY89" s="44"/>
      <c r="AZ89" s="44"/>
      <c r="BA89" s="44"/>
      <c r="BB89" s="44"/>
      <c r="BC89" s="44"/>
      <c r="BD89" s="45"/>
      <c r="BE89" s="43"/>
      <c r="BF89" s="44"/>
      <c r="BG89" s="44"/>
      <c r="BH89" s="44"/>
      <c r="BI89" s="44"/>
      <c r="BJ89" s="44"/>
      <c r="BK89" s="44"/>
      <c r="BL89" s="45"/>
    </row>
    <row r="90" spans="1:64" ht="16.5" customHeight="1">
      <c r="A90" s="92" t="s">
        <v>109</v>
      </c>
      <c r="B90" s="92"/>
      <c r="C90" s="92"/>
      <c r="D90" s="92"/>
      <c r="E90" s="92"/>
      <c r="F90" s="93"/>
      <c r="G90" s="71" t="s">
        <v>56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39"/>
      <c r="AA90" s="40"/>
      <c r="AB90" s="40"/>
      <c r="AC90" s="40"/>
      <c r="AD90" s="41"/>
      <c r="AE90" s="39"/>
      <c r="AF90" s="40"/>
      <c r="AG90" s="40"/>
      <c r="AH90" s="40"/>
      <c r="AI90" s="40"/>
      <c r="AJ90" s="40"/>
      <c r="AK90" s="40"/>
      <c r="AL90" s="40"/>
      <c r="AM90" s="40"/>
      <c r="AN90" s="41"/>
      <c r="AO90" s="43"/>
      <c r="AP90" s="44"/>
      <c r="AQ90" s="44"/>
      <c r="AR90" s="44"/>
      <c r="AS90" s="44"/>
      <c r="AT90" s="44"/>
      <c r="AU90" s="44"/>
      <c r="AV90" s="45"/>
      <c r="AW90" s="43"/>
      <c r="AX90" s="44"/>
      <c r="AY90" s="44"/>
      <c r="AZ90" s="44"/>
      <c r="BA90" s="44"/>
      <c r="BB90" s="44"/>
      <c r="BC90" s="44"/>
      <c r="BD90" s="45"/>
      <c r="BE90" s="43"/>
      <c r="BF90" s="44"/>
      <c r="BG90" s="44"/>
      <c r="BH90" s="44"/>
      <c r="BI90" s="44"/>
      <c r="BJ90" s="44"/>
      <c r="BK90" s="44"/>
      <c r="BL90" s="45"/>
    </row>
    <row r="91" spans="1:64" ht="33.75" customHeight="1">
      <c r="A91" s="88" t="s">
        <v>111</v>
      </c>
      <c r="B91" s="88"/>
      <c r="C91" s="88"/>
      <c r="D91" s="88"/>
      <c r="E91" s="88"/>
      <c r="F91" s="89"/>
      <c r="G91" s="82" t="s">
        <v>110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4"/>
      <c r="Z91" s="74" t="s">
        <v>79</v>
      </c>
      <c r="AA91" s="75"/>
      <c r="AB91" s="75"/>
      <c r="AC91" s="75"/>
      <c r="AD91" s="76"/>
      <c r="AE91" s="74" t="s">
        <v>138</v>
      </c>
      <c r="AF91" s="75"/>
      <c r="AG91" s="75"/>
      <c r="AH91" s="75"/>
      <c r="AI91" s="75"/>
      <c r="AJ91" s="75"/>
      <c r="AK91" s="75"/>
      <c r="AL91" s="75"/>
      <c r="AM91" s="75"/>
      <c r="AN91" s="76"/>
      <c r="AO91" s="48"/>
      <c r="AP91" s="49"/>
      <c r="AQ91" s="49"/>
      <c r="AR91" s="49"/>
      <c r="AS91" s="49"/>
      <c r="AT91" s="49"/>
      <c r="AU91" s="49"/>
      <c r="AV91" s="50"/>
      <c r="AW91" s="48">
        <f>13187.311-340.798+47.474</f>
        <v>12893.986999999999</v>
      </c>
      <c r="AX91" s="49"/>
      <c r="AY91" s="49"/>
      <c r="AZ91" s="49"/>
      <c r="BA91" s="49"/>
      <c r="BB91" s="49"/>
      <c r="BC91" s="49"/>
      <c r="BD91" s="50"/>
      <c r="BE91" s="48">
        <f>AO91+AW91</f>
        <v>12893.986999999999</v>
      </c>
      <c r="BF91" s="49"/>
      <c r="BG91" s="49"/>
      <c r="BH91" s="49"/>
      <c r="BI91" s="49"/>
      <c r="BJ91" s="49"/>
      <c r="BK91" s="49"/>
      <c r="BL91" s="50"/>
    </row>
    <row r="92" spans="1:64" ht="20.25" customHeight="1">
      <c r="A92" s="90" t="s">
        <v>112</v>
      </c>
      <c r="B92" s="90"/>
      <c r="C92" s="90"/>
      <c r="D92" s="90"/>
      <c r="E92" s="90"/>
      <c r="F92" s="91"/>
      <c r="G92" s="71" t="s">
        <v>57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1" t="s">
        <v>60</v>
      </c>
      <c r="AA92" s="85"/>
      <c r="AB92" s="85"/>
      <c r="AC92" s="85"/>
      <c r="AD92" s="86"/>
      <c r="AE92" s="74"/>
      <c r="AF92" s="75"/>
      <c r="AG92" s="75"/>
      <c r="AH92" s="75"/>
      <c r="AI92" s="75"/>
      <c r="AJ92" s="75"/>
      <c r="AK92" s="75"/>
      <c r="AL92" s="75"/>
      <c r="AM92" s="75"/>
      <c r="AN92" s="76"/>
      <c r="AO92" s="68"/>
      <c r="AP92" s="69"/>
      <c r="AQ92" s="69"/>
      <c r="AR92" s="69"/>
      <c r="AS92" s="69"/>
      <c r="AT92" s="69"/>
      <c r="AU92" s="69"/>
      <c r="AV92" s="70"/>
      <c r="AW92" s="55"/>
      <c r="AX92" s="56"/>
      <c r="AY92" s="56"/>
      <c r="AZ92" s="56"/>
      <c r="BA92" s="56"/>
      <c r="BB92" s="56"/>
      <c r="BC92" s="56"/>
      <c r="BD92" s="57"/>
      <c r="BE92" s="51"/>
      <c r="BF92" s="52"/>
      <c r="BG92" s="52"/>
      <c r="BH92" s="52"/>
      <c r="BI92" s="52"/>
      <c r="BJ92" s="52"/>
      <c r="BK92" s="52"/>
      <c r="BL92" s="53"/>
    </row>
    <row r="93" spans="1:64" ht="33.75" customHeight="1">
      <c r="A93" s="88" t="s">
        <v>115</v>
      </c>
      <c r="B93" s="88"/>
      <c r="C93" s="88"/>
      <c r="D93" s="88"/>
      <c r="E93" s="88"/>
      <c r="F93" s="89"/>
      <c r="G93" s="87" t="s">
        <v>132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74" t="s">
        <v>133</v>
      </c>
      <c r="AA93" s="75"/>
      <c r="AB93" s="75"/>
      <c r="AC93" s="75"/>
      <c r="AD93" s="76"/>
      <c r="AE93" s="74" t="s">
        <v>81</v>
      </c>
      <c r="AF93" s="75"/>
      <c r="AG93" s="75"/>
      <c r="AH93" s="75"/>
      <c r="AI93" s="75"/>
      <c r="AJ93" s="75"/>
      <c r="AK93" s="75"/>
      <c r="AL93" s="75"/>
      <c r="AM93" s="75"/>
      <c r="AN93" s="76"/>
      <c r="AO93" s="51"/>
      <c r="AP93" s="52"/>
      <c r="AQ93" s="52"/>
      <c r="AR93" s="52"/>
      <c r="AS93" s="52"/>
      <c r="AT93" s="52"/>
      <c r="AU93" s="52"/>
      <c r="AV93" s="53"/>
      <c r="AW93" s="51">
        <f>186104</f>
        <v>186104</v>
      </c>
      <c r="AX93" s="52"/>
      <c r="AY93" s="52"/>
      <c r="AZ93" s="52"/>
      <c r="BA93" s="52"/>
      <c r="BB93" s="52"/>
      <c r="BC93" s="52"/>
      <c r="BD93" s="53"/>
      <c r="BE93" s="51">
        <f>AO93+AW93</f>
        <v>186104</v>
      </c>
      <c r="BF93" s="52"/>
      <c r="BG93" s="52"/>
      <c r="BH93" s="52"/>
      <c r="BI93" s="52"/>
      <c r="BJ93" s="52"/>
      <c r="BK93" s="52"/>
      <c r="BL93" s="53"/>
    </row>
    <row r="94" spans="1:64" ht="18" customHeight="1">
      <c r="A94" s="90" t="s">
        <v>113</v>
      </c>
      <c r="B94" s="90"/>
      <c r="C94" s="90"/>
      <c r="D94" s="90"/>
      <c r="E94" s="90"/>
      <c r="F94" s="91"/>
      <c r="G94" s="71" t="s">
        <v>59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71" t="s">
        <v>60</v>
      </c>
      <c r="AA94" s="85"/>
      <c r="AB94" s="85"/>
      <c r="AC94" s="85"/>
      <c r="AD94" s="86"/>
      <c r="AE94" s="71" t="s">
        <v>60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55"/>
      <c r="AP94" s="56"/>
      <c r="AQ94" s="56"/>
      <c r="AR94" s="56"/>
      <c r="AS94" s="56"/>
      <c r="AT94" s="56"/>
      <c r="AU94" s="56"/>
      <c r="AV94" s="57"/>
      <c r="AW94" s="55"/>
      <c r="AX94" s="56"/>
      <c r="AY94" s="56"/>
      <c r="AZ94" s="56"/>
      <c r="BA94" s="56"/>
      <c r="BB94" s="56"/>
      <c r="BC94" s="56"/>
      <c r="BD94" s="57"/>
      <c r="BE94" s="51"/>
      <c r="BF94" s="52"/>
      <c r="BG94" s="52"/>
      <c r="BH94" s="52"/>
      <c r="BI94" s="52"/>
      <c r="BJ94" s="52"/>
      <c r="BK94" s="52"/>
      <c r="BL94" s="53"/>
    </row>
    <row r="95" spans="1:64" ht="33.75" customHeight="1">
      <c r="A95" s="88" t="s">
        <v>118</v>
      </c>
      <c r="B95" s="88"/>
      <c r="C95" s="88"/>
      <c r="D95" s="88"/>
      <c r="E95" s="88"/>
      <c r="F95" s="89"/>
      <c r="G95" s="82" t="s">
        <v>137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74" t="s">
        <v>79</v>
      </c>
      <c r="AA95" s="75"/>
      <c r="AB95" s="75"/>
      <c r="AC95" s="75"/>
      <c r="AD95" s="76"/>
      <c r="AE95" s="74" t="s">
        <v>114</v>
      </c>
      <c r="AF95" s="75"/>
      <c r="AG95" s="75"/>
      <c r="AH95" s="75"/>
      <c r="AI95" s="75"/>
      <c r="AJ95" s="75"/>
      <c r="AK95" s="75"/>
      <c r="AL95" s="75"/>
      <c r="AM95" s="75"/>
      <c r="AN95" s="76"/>
      <c r="AO95" s="48"/>
      <c r="AP95" s="49"/>
      <c r="AQ95" s="49"/>
      <c r="AR95" s="49"/>
      <c r="AS95" s="49"/>
      <c r="AT95" s="49"/>
      <c r="AU95" s="49"/>
      <c r="AV95" s="50"/>
      <c r="AW95" s="48">
        <f>AW91/AW93</f>
        <v>6.928377143962515E-2</v>
      </c>
      <c r="AX95" s="49"/>
      <c r="AY95" s="49"/>
      <c r="AZ95" s="49"/>
      <c r="BA95" s="49"/>
      <c r="BB95" s="49"/>
      <c r="BC95" s="49"/>
      <c r="BD95" s="50"/>
      <c r="BE95" s="48">
        <f>AO95+AW95</f>
        <v>6.928377143962515E-2</v>
      </c>
      <c r="BF95" s="49"/>
      <c r="BG95" s="49"/>
      <c r="BH95" s="49"/>
      <c r="BI95" s="49"/>
      <c r="BJ95" s="49"/>
      <c r="BK95" s="49"/>
      <c r="BL95" s="50"/>
    </row>
    <row r="96" spans="1:64" ht="22.5" customHeight="1">
      <c r="A96" s="90" t="s">
        <v>116</v>
      </c>
      <c r="B96" s="90"/>
      <c r="C96" s="90"/>
      <c r="D96" s="90"/>
      <c r="E96" s="90"/>
      <c r="F96" s="91"/>
      <c r="G96" s="71" t="s">
        <v>61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74"/>
      <c r="AA96" s="75"/>
      <c r="AB96" s="75"/>
      <c r="AC96" s="75"/>
      <c r="AD96" s="76"/>
      <c r="AE96" s="74"/>
      <c r="AF96" s="75"/>
      <c r="AG96" s="75"/>
      <c r="AH96" s="75"/>
      <c r="AI96" s="75"/>
      <c r="AJ96" s="75"/>
      <c r="AK96" s="75"/>
      <c r="AL96" s="75"/>
      <c r="AM96" s="75"/>
      <c r="AN96" s="76"/>
      <c r="AO96" s="51"/>
      <c r="AP96" s="52"/>
      <c r="AQ96" s="52"/>
      <c r="AR96" s="52"/>
      <c r="AS96" s="52"/>
      <c r="AT96" s="52"/>
      <c r="AU96" s="52"/>
      <c r="AV96" s="53"/>
      <c r="AW96" s="55"/>
      <c r="AX96" s="56"/>
      <c r="AY96" s="56"/>
      <c r="AZ96" s="56"/>
      <c r="BA96" s="56"/>
      <c r="BB96" s="56"/>
      <c r="BC96" s="56"/>
      <c r="BD96" s="57"/>
      <c r="BE96" s="51"/>
      <c r="BF96" s="52"/>
      <c r="BG96" s="52"/>
      <c r="BH96" s="52"/>
      <c r="BI96" s="52"/>
      <c r="BJ96" s="52"/>
      <c r="BK96" s="52"/>
      <c r="BL96" s="53"/>
    </row>
    <row r="97" spans="1:64" ht="33.75" customHeight="1">
      <c r="A97" s="94" t="s">
        <v>117</v>
      </c>
      <c r="B97" s="88"/>
      <c r="C97" s="88"/>
      <c r="D97" s="88"/>
      <c r="E97" s="88"/>
      <c r="F97" s="89"/>
      <c r="G97" s="87" t="s">
        <v>62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66" t="s">
        <v>63</v>
      </c>
      <c r="AA97" s="67"/>
      <c r="AB97" s="67"/>
      <c r="AC97" s="67"/>
      <c r="AD97" s="67"/>
      <c r="AE97" s="66" t="s">
        <v>64</v>
      </c>
      <c r="AF97" s="67"/>
      <c r="AG97" s="67"/>
      <c r="AH97" s="67"/>
      <c r="AI97" s="67"/>
      <c r="AJ97" s="67"/>
      <c r="AK97" s="67"/>
      <c r="AL97" s="67"/>
      <c r="AM97" s="67"/>
      <c r="AN97" s="67"/>
      <c r="AO97" s="54"/>
      <c r="AP97" s="54"/>
      <c r="AQ97" s="54"/>
      <c r="AR97" s="54"/>
      <c r="AS97" s="54"/>
      <c r="AT97" s="54"/>
      <c r="AU97" s="54"/>
      <c r="AV97" s="54"/>
      <c r="AW97" s="47">
        <f>6372.1871/AW91</f>
        <v>0.49419834997506984</v>
      </c>
      <c r="AX97" s="47"/>
      <c r="AY97" s="47"/>
      <c r="AZ97" s="47"/>
      <c r="BA97" s="47"/>
      <c r="BB97" s="47"/>
      <c r="BC97" s="47"/>
      <c r="BD97" s="47"/>
      <c r="BE97" s="47">
        <f>AW97+AO97</f>
        <v>0.49419834997506984</v>
      </c>
      <c r="BF97" s="47"/>
      <c r="BG97" s="47"/>
      <c r="BH97" s="47"/>
      <c r="BI97" s="47"/>
      <c r="BJ97" s="47"/>
      <c r="BK97" s="47"/>
      <c r="BL97" s="47"/>
    </row>
    <row r="98" spans="1:64" ht="46.5" customHeight="1">
      <c r="A98" s="88" t="s">
        <v>108</v>
      </c>
      <c r="B98" s="88"/>
      <c r="C98" s="88"/>
      <c r="D98" s="88"/>
      <c r="E98" s="88"/>
      <c r="F98" s="89"/>
      <c r="G98" s="95" t="s">
        <v>142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39"/>
      <c r="AA98" s="40"/>
      <c r="AB98" s="40"/>
      <c r="AC98" s="40"/>
      <c r="AD98" s="41"/>
      <c r="AE98" s="39"/>
      <c r="AF98" s="40"/>
      <c r="AG98" s="40"/>
      <c r="AH98" s="40"/>
      <c r="AI98" s="40"/>
      <c r="AJ98" s="40"/>
      <c r="AK98" s="40"/>
      <c r="AL98" s="40"/>
      <c r="AM98" s="40"/>
      <c r="AN98" s="41"/>
      <c r="AO98" s="43"/>
      <c r="AP98" s="44"/>
      <c r="AQ98" s="44"/>
      <c r="AR98" s="44"/>
      <c r="AS98" s="44"/>
      <c r="AT98" s="44"/>
      <c r="AU98" s="44"/>
      <c r="AV98" s="45"/>
      <c r="AW98" s="43"/>
      <c r="AX98" s="44"/>
      <c r="AY98" s="44"/>
      <c r="AZ98" s="44"/>
      <c r="BA98" s="44"/>
      <c r="BB98" s="44"/>
      <c r="BC98" s="44"/>
      <c r="BD98" s="45"/>
      <c r="BE98" s="43"/>
      <c r="BF98" s="44"/>
      <c r="BG98" s="44"/>
      <c r="BH98" s="44"/>
      <c r="BI98" s="44"/>
      <c r="BJ98" s="44"/>
      <c r="BK98" s="44"/>
      <c r="BL98" s="45"/>
    </row>
    <row r="99" spans="1:64" ht="18.75" customHeight="1">
      <c r="A99" s="92" t="s">
        <v>109</v>
      </c>
      <c r="B99" s="92"/>
      <c r="C99" s="92"/>
      <c r="D99" s="92"/>
      <c r="E99" s="92"/>
      <c r="F99" s="93"/>
      <c r="G99" s="74" t="str">
        <f>G69</f>
        <v>Затрат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9"/>
      <c r="Z99" s="39"/>
      <c r="AA99" s="40"/>
      <c r="AB99" s="40"/>
      <c r="AC99" s="40"/>
      <c r="AD99" s="41"/>
      <c r="AE99" s="39"/>
      <c r="AF99" s="40"/>
      <c r="AG99" s="40"/>
      <c r="AH99" s="40"/>
      <c r="AI99" s="40"/>
      <c r="AJ99" s="40"/>
      <c r="AK99" s="40"/>
      <c r="AL99" s="40"/>
      <c r="AM99" s="40"/>
      <c r="AN99" s="41"/>
      <c r="AO99" s="43"/>
      <c r="AP99" s="44"/>
      <c r="AQ99" s="44"/>
      <c r="AR99" s="44"/>
      <c r="AS99" s="44"/>
      <c r="AT99" s="44"/>
      <c r="AU99" s="44"/>
      <c r="AV99" s="45"/>
      <c r="AW99" s="43"/>
      <c r="AX99" s="44"/>
      <c r="AY99" s="44"/>
      <c r="AZ99" s="44"/>
      <c r="BA99" s="44"/>
      <c r="BB99" s="44"/>
      <c r="BC99" s="44"/>
      <c r="BD99" s="45"/>
      <c r="BE99" s="43"/>
      <c r="BF99" s="44"/>
      <c r="BG99" s="44"/>
      <c r="BH99" s="44"/>
      <c r="BI99" s="44"/>
      <c r="BJ99" s="44"/>
      <c r="BK99" s="44"/>
      <c r="BL99" s="45"/>
    </row>
    <row r="100" spans="1:64" ht="34.5" customHeight="1">
      <c r="A100" s="88" t="s">
        <v>111</v>
      </c>
      <c r="B100" s="88"/>
      <c r="C100" s="88"/>
      <c r="D100" s="88"/>
      <c r="E100" s="88"/>
      <c r="F100" s="89"/>
      <c r="G100" s="82" t="s">
        <v>143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4"/>
      <c r="Z100" s="74" t="s">
        <v>79</v>
      </c>
      <c r="AA100" s="75"/>
      <c r="AB100" s="75"/>
      <c r="AC100" s="75"/>
      <c r="AD100" s="76"/>
      <c r="AE100" s="74" t="s">
        <v>149</v>
      </c>
      <c r="AF100" s="75"/>
      <c r="AG100" s="75"/>
      <c r="AH100" s="75"/>
      <c r="AI100" s="75"/>
      <c r="AJ100" s="75"/>
      <c r="AK100" s="75"/>
      <c r="AL100" s="75"/>
      <c r="AM100" s="75"/>
      <c r="AN100" s="76"/>
      <c r="AO100" s="48"/>
      <c r="AP100" s="49"/>
      <c r="AQ100" s="49"/>
      <c r="AR100" s="49"/>
      <c r="AS100" s="49"/>
      <c r="AT100" s="49"/>
      <c r="AU100" s="49"/>
      <c r="AV100" s="50"/>
      <c r="AW100" s="48">
        <f>14802.847-7011.72</f>
        <v>7791.1269999999995</v>
      </c>
      <c r="AX100" s="49"/>
      <c r="AY100" s="49"/>
      <c r="AZ100" s="49"/>
      <c r="BA100" s="49"/>
      <c r="BB100" s="49"/>
      <c r="BC100" s="49"/>
      <c r="BD100" s="50"/>
      <c r="BE100" s="48">
        <f>AO100+AW100</f>
        <v>7791.1269999999995</v>
      </c>
      <c r="BF100" s="49"/>
      <c r="BG100" s="49"/>
      <c r="BH100" s="49"/>
      <c r="BI100" s="49"/>
      <c r="BJ100" s="49"/>
      <c r="BK100" s="49"/>
      <c r="BL100" s="50"/>
    </row>
    <row r="101" spans="1:64" ht="16.5" customHeight="1">
      <c r="A101" s="90" t="s">
        <v>112</v>
      </c>
      <c r="B101" s="90"/>
      <c r="C101" s="90"/>
      <c r="D101" s="90"/>
      <c r="E101" s="90"/>
      <c r="F101" s="91"/>
      <c r="G101" s="71" t="s">
        <v>57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3"/>
      <c r="Z101" s="71" t="s">
        <v>60</v>
      </c>
      <c r="AA101" s="85"/>
      <c r="AB101" s="85"/>
      <c r="AC101" s="85"/>
      <c r="AD101" s="86"/>
      <c r="AE101" s="74"/>
      <c r="AF101" s="75"/>
      <c r="AG101" s="75"/>
      <c r="AH101" s="75"/>
      <c r="AI101" s="75"/>
      <c r="AJ101" s="75"/>
      <c r="AK101" s="75"/>
      <c r="AL101" s="75"/>
      <c r="AM101" s="75"/>
      <c r="AN101" s="76"/>
      <c r="AO101" s="68"/>
      <c r="AP101" s="69"/>
      <c r="AQ101" s="69"/>
      <c r="AR101" s="69"/>
      <c r="AS101" s="69"/>
      <c r="AT101" s="69"/>
      <c r="AU101" s="69"/>
      <c r="AV101" s="70"/>
      <c r="AW101" s="55"/>
      <c r="AX101" s="56"/>
      <c r="AY101" s="56"/>
      <c r="AZ101" s="56"/>
      <c r="BA101" s="56"/>
      <c r="BB101" s="56"/>
      <c r="BC101" s="56"/>
      <c r="BD101" s="57"/>
      <c r="BE101" s="51"/>
      <c r="BF101" s="52"/>
      <c r="BG101" s="52"/>
      <c r="BH101" s="52"/>
      <c r="BI101" s="52"/>
      <c r="BJ101" s="52"/>
      <c r="BK101" s="52"/>
      <c r="BL101" s="53"/>
    </row>
    <row r="102" spans="1:64" ht="33" customHeight="1">
      <c r="A102" s="88" t="s">
        <v>115</v>
      </c>
      <c r="B102" s="88"/>
      <c r="C102" s="88"/>
      <c r="D102" s="88"/>
      <c r="E102" s="88"/>
      <c r="F102" s="89"/>
      <c r="G102" s="87" t="s">
        <v>144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74" t="s">
        <v>133</v>
      </c>
      <c r="AA102" s="75"/>
      <c r="AB102" s="75"/>
      <c r="AC102" s="75"/>
      <c r="AD102" s="76"/>
      <c r="AE102" s="74" t="s">
        <v>81</v>
      </c>
      <c r="AF102" s="75"/>
      <c r="AG102" s="75"/>
      <c r="AH102" s="75"/>
      <c r="AI102" s="75"/>
      <c r="AJ102" s="75"/>
      <c r="AK102" s="75"/>
      <c r="AL102" s="75"/>
      <c r="AM102" s="75"/>
      <c r="AN102" s="76"/>
      <c r="AO102" s="51"/>
      <c r="AP102" s="52"/>
      <c r="AQ102" s="52"/>
      <c r="AR102" s="52"/>
      <c r="AS102" s="52"/>
      <c r="AT102" s="52"/>
      <c r="AU102" s="52"/>
      <c r="AV102" s="53"/>
      <c r="AW102" s="51">
        <v>416</v>
      </c>
      <c r="AX102" s="52"/>
      <c r="AY102" s="52"/>
      <c r="AZ102" s="52"/>
      <c r="BA102" s="52"/>
      <c r="BB102" s="52"/>
      <c r="BC102" s="52"/>
      <c r="BD102" s="53"/>
      <c r="BE102" s="51">
        <f>AO102+AW102</f>
        <v>416</v>
      </c>
      <c r="BF102" s="52"/>
      <c r="BG102" s="52"/>
      <c r="BH102" s="52"/>
      <c r="BI102" s="52"/>
      <c r="BJ102" s="52"/>
      <c r="BK102" s="52"/>
      <c r="BL102" s="53"/>
    </row>
    <row r="103" spans="1:64" ht="17.25" customHeight="1">
      <c r="A103" s="90" t="s">
        <v>113</v>
      </c>
      <c r="B103" s="90"/>
      <c r="C103" s="90"/>
      <c r="D103" s="90"/>
      <c r="E103" s="90"/>
      <c r="F103" s="91"/>
      <c r="G103" s="71" t="s">
        <v>59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1" t="s">
        <v>60</v>
      </c>
      <c r="AA103" s="85"/>
      <c r="AB103" s="85"/>
      <c r="AC103" s="85"/>
      <c r="AD103" s="86"/>
      <c r="AE103" s="71" t="s">
        <v>60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55"/>
      <c r="AP103" s="56"/>
      <c r="AQ103" s="56"/>
      <c r="AR103" s="56"/>
      <c r="AS103" s="56"/>
      <c r="AT103" s="56"/>
      <c r="AU103" s="56"/>
      <c r="AV103" s="57"/>
      <c r="AW103" s="55"/>
      <c r="AX103" s="56"/>
      <c r="AY103" s="56"/>
      <c r="AZ103" s="56"/>
      <c r="BA103" s="56"/>
      <c r="BB103" s="56"/>
      <c r="BC103" s="56"/>
      <c r="BD103" s="57"/>
      <c r="BE103" s="51"/>
      <c r="BF103" s="52"/>
      <c r="BG103" s="52"/>
      <c r="BH103" s="52"/>
      <c r="BI103" s="52"/>
      <c r="BJ103" s="52"/>
      <c r="BK103" s="52"/>
      <c r="BL103" s="53"/>
    </row>
    <row r="104" spans="1:64" ht="32.25" customHeight="1">
      <c r="A104" s="88" t="s">
        <v>118</v>
      </c>
      <c r="B104" s="88"/>
      <c r="C104" s="88"/>
      <c r="D104" s="88"/>
      <c r="E104" s="88"/>
      <c r="F104" s="89"/>
      <c r="G104" s="82" t="s">
        <v>137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74" t="s">
        <v>79</v>
      </c>
      <c r="AA104" s="75"/>
      <c r="AB104" s="75"/>
      <c r="AC104" s="75"/>
      <c r="AD104" s="76"/>
      <c r="AE104" s="74" t="s">
        <v>145</v>
      </c>
      <c r="AF104" s="75"/>
      <c r="AG104" s="75"/>
      <c r="AH104" s="75"/>
      <c r="AI104" s="75"/>
      <c r="AJ104" s="75"/>
      <c r="AK104" s="75"/>
      <c r="AL104" s="75"/>
      <c r="AM104" s="75"/>
      <c r="AN104" s="76"/>
      <c r="AO104" s="48"/>
      <c r="AP104" s="49"/>
      <c r="AQ104" s="49"/>
      <c r="AR104" s="49"/>
      <c r="AS104" s="49"/>
      <c r="AT104" s="49"/>
      <c r="AU104" s="49"/>
      <c r="AV104" s="50"/>
      <c r="AW104" s="48">
        <f>AW100/AW102</f>
        <v>18.728670673076923</v>
      </c>
      <c r="AX104" s="49"/>
      <c r="AY104" s="49"/>
      <c r="AZ104" s="49"/>
      <c r="BA104" s="49"/>
      <c r="BB104" s="49"/>
      <c r="BC104" s="49"/>
      <c r="BD104" s="50"/>
      <c r="BE104" s="48">
        <f>AO104+AW104</f>
        <v>18.728670673076923</v>
      </c>
      <c r="BF104" s="49"/>
      <c r="BG104" s="49"/>
      <c r="BH104" s="49"/>
      <c r="BI104" s="49"/>
      <c r="BJ104" s="49"/>
      <c r="BK104" s="49"/>
      <c r="BL104" s="50"/>
    </row>
    <row r="105" spans="1:64" ht="18" customHeight="1">
      <c r="A105" s="90" t="s">
        <v>116</v>
      </c>
      <c r="B105" s="90"/>
      <c r="C105" s="90"/>
      <c r="D105" s="90"/>
      <c r="E105" s="90"/>
      <c r="F105" s="91"/>
      <c r="G105" s="71" t="s">
        <v>61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74"/>
      <c r="AA105" s="75"/>
      <c r="AB105" s="75"/>
      <c r="AC105" s="75"/>
      <c r="AD105" s="76"/>
      <c r="AE105" s="74"/>
      <c r="AF105" s="75"/>
      <c r="AG105" s="75"/>
      <c r="AH105" s="75"/>
      <c r="AI105" s="75"/>
      <c r="AJ105" s="75"/>
      <c r="AK105" s="75"/>
      <c r="AL105" s="75"/>
      <c r="AM105" s="75"/>
      <c r="AN105" s="76"/>
      <c r="AO105" s="51"/>
      <c r="AP105" s="52"/>
      <c r="AQ105" s="52"/>
      <c r="AR105" s="52"/>
      <c r="AS105" s="52"/>
      <c r="AT105" s="52"/>
      <c r="AU105" s="52"/>
      <c r="AV105" s="53"/>
      <c r="AW105" s="55"/>
      <c r="AX105" s="56"/>
      <c r="AY105" s="56"/>
      <c r="AZ105" s="56"/>
      <c r="BA105" s="56"/>
      <c r="BB105" s="56"/>
      <c r="BC105" s="56"/>
      <c r="BD105" s="57"/>
      <c r="BE105" s="51"/>
      <c r="BF105" s="52"/>
      <c r="BG105" s="52"/>
      <c r="BH105" s="52"/>
      <c r="BI105" s="52"/>
      <c r="BJ105" s="52"/>
      <c r="BK105" s="52"/>
      <c r="BL105" s="53"/>
    </row>
    <row r="106" spans="1:64" ht="31.5" customHeight="1">
      <c r="A106" s="94" t="s">
        <v>117</v>
      </c>
      <c r="B106" s="88"/>
      <c r="C106" s="88"/>
      <c r="D106" s="88"/>
      <c r="E106" s="88"/>
      <c r="F106" s="89"/>
      <c r="G106" s="87" t="s">
        <v>62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66" t="s">
        <v>63</v>
      </c>
      <c r="AA106" s="67"/>
      <c r="AB106" s="67"/>
      <c r="AC106" s="67"/>
      <c r="AD106" s="67"/>
      <c r="AE106" s="66" t="s">
        <v>64</v>
      </c>
      <c r="AF106" s="67"/>
      <c r="AG106" s="67"/>
      <c r="AH106" s="67"/>
      <c r="AI106" s="67"/>
      <c r="AJ106" s="67"/>
      <c r="AK106" s="67"/>
      <c r="AL106" s="67"/>
      <c r="AM106" s="67"/>
      <c r="AN106" s="67"/>
      <c r="AO106" s="54"/>
      <c r="AP106" s="54"/>
      <c r="AQ106" s="54"/>
      <c r="AR106" s="54"/>
      <c r="AS106" s="54"/>
      <c r="AT106" s="54"/>
      <c r="AU106" s="54"/>
      <c r="AV106" s="54"/>
      <c r="AW106" s="47">
        <f>3087.267/AW100</f>
        <v>0.39625422612158678</v>
      </c>
      <c r="AX106" s="47"/>
      <c r="AY106" s="47"/>
      <c r="AZ106" s="47"/>
      <c r="BA106" s="47"/>
      <c r="BB106" s="47"/>
      <c r="BC106" s="47"/>
      <c r="BD106" s="47"/>
      <c r="BE106" s="47">
        <f>AW106</f>
        <v>0.39625422612158678</v>
      </c>
      <c r="BF106" s="47"/>
      <c r="BG106" s="47"/>
      <c r="BH106" s="47"/>
      <c r="BI106" s="47"/>
      <c r="BJ106" s="47"/>
      <c r="BK106" s="47"/>
      <c r="BL106" s="47"/>
    </row>
    <row r="107" spans="1:64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42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</row>
    <row r="108" spans="1:64" ht="17.25" customHeight="1">
      <c r="A108" s="144" t="s">
        <v>146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47" t="s">
        <v>147</v>
      </c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</row>
    <row r="109" spans="1:64" ht="12" customHeight="1">
      <c r="W109" s="61" t="s">
        <v>6</v>
      </c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O109" s="62" t="s">
        <v>65</v>
      </c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</row>
    <row r="110" spans="1:64" ht="15.75">
      <c r="A110" s="63" t="s">
        <v>4</v>
      </c>
      <c r="B110" s="63"/>
      <c r="C110" s="63"/>
      <c r="D110" s="63"/>
      <c r="E110" s="63"/>
      <c r="F110" s="63"/>
    </row>
    <row r="111" spans="1:64" ht="9" customHeight="1"/>
    <row r="112" spans="1:64" ht="22.5" customHeight="1">
      <c r="A112" s="1" t="s">
        <v>159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4"/>
      <c r="AO112" s="65" t="s">
        <v>157</v>
      </c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</row>
    <row r="113" spans="1:59" ht="17.25" customHeight="1">
      <c r="A113" s="35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62" t="s">
        <v>6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O113" s="62" t="s">
        <v>65</v>
      </c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</row>
    <row r="115" spans="1:59" ht="15.75">
      <c r="A115" s="58" t="s">
        <v>158</v>
      </c>
      <c r="B115" s="59"/>
      <c r="C115" s="59"/>
      <c r="D115" s="59"/>
      <c r="E115" s="59"/>
      <c r="F115" s="59"/>
      <c r="G115" s="59"/>
      <c r="H115" s="59"/>
    </row>
    <row r="116" spans="1:59" ht="15.75">
      <c r="A116" s="60" t="s">
        <v>46</v>
      </c>
      <c r="B116" s="60"/>
      <c r="C116" s="60"/>
      <c r="D116" s="60"/>
      <c r="E116" s="60"/>
      <c r="F116" s="60"/>
      <c r="G116" s="60"/>
      <c r="H116" s="60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59">
      <c r="A117" s="36" t="s">
        <v>47</v>
      </c>
    </row>
  </sheetData>
  <mergeCells count="426"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BE74:BL74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G80:Y80"/>
    <mergeCell ref="G96:Y96"/>
    <mergeCell ref="Z96:AD96"/>
    <mergeCell ref="AE96:AN96"/>
    <mergeCell ref="AO96:AV96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1:BL91"/>
    <mergeCell ref="AJ60:AQ60"/>
    <mergeCell ref="A56:C57"/>
    <mergeCell ref="A59:C59"/>
    <mergeCell ref="AR60:AY60"/>
    <mergeCell ref="A58:C58"/>
    <mergeCell ref="D47:AB47"/>
    <mergeCell ref="AB59:AI59"/>
    <mergeCell ref="D58:AA58"/>
    <mergeCell ref="D52:AB52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D60:AA60"/>
    <mergeCell ref="A55:AY55"/>
    <mergeCell ref="BA52:BH52"/>
    <mergeCell ref="A49:C49"/>
    <mergeCell ref="A89:F89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BA49:BH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9:AA59"/>
    <mergeCell ref="A60:C60"/>
    <mergeCell ref="D56:AA57"/>
    <mergeCell ref="AB60:AI60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S48:AZ48"/>
    <mergeCell ref="A47:C47"/>
    <mergeCell ref="AK47:AR47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AU15:BB15"/>
    <mergeCell ref="B16:L16"/>
    <mergeCell ref="N16:AS16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AR61:AY61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G64:Y64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AE84:AN84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A96:F96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G65:Y65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AW75:BD75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  <mergeCell ref="AE106:AN106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8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2020-09-09T06:08:18Z</cp:lastPrinted>
  <dcterms:created xsi:type="dcterms:W3CDTF">2016-08-15T09:54:21Z</dcterms:created>
  <dcterms:modified xsi:type="dcterms:W3CDTF">2020-09-09T06:11:42Z</dcterms:modified>
</cp:coreProperties>
</file>