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01.01.2020'!$A$1:$M$94</definedName>
  </definedNames>
  <calcPr calcId="145621"/>
</workbook>
</file>

<file path=xl/calcChain.xml><?xml version="1.0" encoding="utf-8"?>
<calcChain xmlns="http://schemas.openxmlformats.org/spreadsheetml/2006/main">
  <c r="I64" i="3" l="1"/>
  <c r="J64" i="3" s="1"/>
  <c r="M64" i="3" s="1"/>
  <c r="M74" i="3"/>
  <c r="L74" i="3"/>
  <c r="J52" i="3"/>
  <c r="I80" i="3"/>
  <c r="L80" i="3" s="1"/>
  <c r="J74" i="3"/>
  <c r="H67" i="3"/>
  <c r="J67" i="3" s="1"/>
  <c r="K67" i="3"/>
  <c r="H66" i="3"/>
  <c r="K66" i="3" s="1"/>
  <c r="H65" i="3"/>
  <c r="K65" i="3"/>
  <c r="L65" i="3"/>
  <c r="L66" i="3"/>
  <c r="L67" i="3"/>
  <c r="L64" i="3"/>
  <c r="J66" i="3"/>
  <c r="L59" i="3"/>
  <c r="L60" i="3"/>
  <c r="L61" i="3"/>
  <c r="L58" i="3"/>
  <c r="M59" i="3"/>
  <c r="M60" i="3"/>
  <c r="K59" i="3"/>
  <c r="K60" i="3"/>
  <c r="K61" i="3"/>
  <c r="M61" i="3" s="1"/>
  <c r="K58" i="3"/>
  <c r="M58" i="3" s="1"/>
  <c r="L53" i="3"/>
  <c r="L54" i="3"/>
  <c r="L55" i="3"/>
  <c r="L52" i="3"/>
  <c r="K54" i="3"/>
  <c r="M54" i="3" s="1"/>
  <c r="K55" i="3"/>
  <c r="M55" i="3" s="1"/>
  <c r="J53" i="3"/>
  <c r="J54" i="3"/>
  <c r="J55" i="3"/>
  <c r="H64" i="3"/>
  <c r="G54" i="3"/>
  <c r="G55" i="3"/>
  <c r="G58" i="3"/>
  <c r="G59" i="3"/>
  <c r="G61" i="3"/>
  <c r="G64" i="3"/>
  <c r="G65" i="3"/>
  <c r="G66" i="3"/>
  <c r="M66" i="3" s="1"/>
  <c r="G67" i="3"/>
  <c r="M67" i="3" s="1"/>
  <c r="G74" i="3"/>
  <c r="G77" i="3"/>
  <c r="G80" i="3"/>
  <c r="G83" i="3"/>
  <c r="E55" i="3"/>
  <c r="E54" i="3"/>
  <c r="E53" i="3"/>
  <c r="K53" i="3" s="1"/>
  <c r="M53" i="3" s="1"/>
  <c r="E52" i="3"/>
  <c r="E50" i="3" s="1"/>
  <c r="K64" i="3"/>
  <c r="J65" i="3"/>
  <c r="M65" i="3"/>
  <c r="L34" i="3"/>
  <c r="L35" i="3" s="1"/>
  <c r="L33" i="3"/>
  <c r="K33" i="3"/>
  <c r="M33" i="3" s="1"/>
  <c r="M35" i="3" s="1"/>
  <c r="K34" i="3"/>
  <c r="J34" i="3"/>
  <c r="J33" i="3"/>
  <c r="G34" i="3"/>
  <c r="G35" i="3" s="1"/>
  <c r="G33" i="3"/>
  <c r="F35" i="3"/>
  <c r="H35" i="3"/>
  <c r="I35" i="3"/>
  <c r="E35" i="3"/>
  <c r="B34" i="3"/>
  <c r="B33" i="3"/>
  <c r="K44" i="3"/>
  <c r="M44" i="3" s="1"/>
  <c r="G44" i="3"/>
  <c r="L44" i="3"/>
  <c r="J44" i="3"/>
  <c r="J35" i="3"/>
  <c r="M34" i="3"/>
  <c r="G53" i="3" l="1"/>
  <c r="G52" i="3"/>
  <c r="K35" i="3"/>
  <c r="K52" i="3"/>
  <c r="M52" i="3" s="1"/>
</calcChain>
</file>

<file path=xl/sharedStrings.xml><?xml version="1.0" encoding="utf-8"?>
<sst xmlns="http://schemas.openxmlformats.org/spreadsheetml/2006/main" count="163" uniqueCount="98">
  <si>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</si>
  <si>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</si>
  <si>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</si>
  <si>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</si>
  <si>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</si>
  <si>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</si>
  <si>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</si>
  <si>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</si>
  <si>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</si>
  <si>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</si>
  <si>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</si>
  <si>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</si>
  <si>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</si>
  <si>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</si>
  <si>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</si>
  <si>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</si>
  <si>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</si>
  <si>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</si>
  <si>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</si>
  <si>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</si>
  <si>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</si>
  <si>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</si>
  <si>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</si>
  <si>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</si>
  <si>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</si>
  <si>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</si>
  <si>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</si>
  <si>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</si>
  <si>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</si>
  <si>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</si>
  <si>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</si>
  <si>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</si>
  <si>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</si>
  <si>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</si>
  <si>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</si>
  <si>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</si>
  <si>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</si>
  <si>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</si>
  <si>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</si>
  <si>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</si>
  <si>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Керівник установи</t>
  </si>
  <si>
    <t>Головний бухгалтер</t>
  </si>
  <si>
    <t>А.М. Кушніренко</t>
  </si>
  <si>
    <t>В.М. Давиденко</t>
  </si>
  <si>
    <t>N
 з/п</t>
  </si>
  <si>
    <t>Фактичні результативні показники, досягнуті за рахунок касових видатків (наданих кредитів)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</si>
  <si>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</si>
  <si>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</si>
  <si>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</si>
  <si>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</si>
  <si>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Рівень виконання завдань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</si>
  <si>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</si>
  <si>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</si>
  <si>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</si>
  <si>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</si>
  <si>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</si>
  <si>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</si>
  <si>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Затрат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</si>
  <si>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</si>
  <si>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</si>
  <si>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</si>
  <si>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</si>
  <si>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</si>
  <si>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</si>
  <si>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>Довжина бар'єрних  огороджень, на яких планується поточний ремонт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</si>
  <si>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</si>
  <si>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</si>
  <si>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</si>
  <si>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</si>
  <si>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</si>
  <si>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Рівень виконання завдання</t>
  </si>
  <si>
    <t>Обсяг видатків на проведення капітального  ремонту об’єктів транспортної інфраструктури</t>
  </si>
  <si>
    <t>Виготовлення проектної документації на 3 об"єкти</t>
  </si>
  <si>
    <t>середня вартість одного об"єкта</t>
  </si>
  <si>
    <t xml:space="preserve"> Кошторис на 2019рік рішення 65 сесії</t>
  </si>
  <si>
    <t xml:space="preserve"> Кошторис на 2019рік рішення 62 сесії</t>
  </si>
  <si>
    <t xml:space="preserve"> Кошторис на 2019рік рішення 58 сесії</t>
  </si>
  <si>
    <t xml:space="preserve"> Кошторис на 2019рік рішення 63 сесії</t>
  </si>
  <si>
    <t>Додаток до річного плану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</si>
  <si>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</si>
  <si>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</si>
  <si>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</si>
  <si>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</si>
  <si>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Касові на вказаний період /обсяг видатків на рік *100</t>
  </si>
  <si>
    <t>Обсяг видатків /кількість об'єктів</t>
  </si>
  <si>
    <t>тис.грн.</t>
  </si>
  <si>
    <t>од.</t>
  </si>
  <si>
    <t>м</t>
  </si>
  <si>
    <t>м²</t>
  </si>
  <si>
    <t>%</t>
  </si>
  <si>
    <t xml:space="preserve">м²
</t>
  </si>
  <si>
    <t>62,9</t>
  </si>
  <si>
    <t>62,78</t>
  </si>
  <si>
    <t>0,12</t>
  </si>
  <si>
    <t>Пояснення щодо причин розбіжностей між затвердженими та досягнутими результативними показниками не надані акти виконаних робіт</t>
  </si>
  <si>
    <t>Пояснення щодо причин розбіжностей між затвердженими та досягнутими результативними показниками залишок плонових асигнуань</t>
  </si>
  <si>
    <t>Бюджетна програма   включає два завдання на виконання  основної мети - Утримання та розвиток автомобільних доріг та дорожньої інфраструктури Протягом  звітного періоду мета досягнута.  Всі завдання  виконані  вчасно, недопущено виникнення  кредиторської заборгованості  на 01.01.2020р.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</si>
  <si>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надходження благодійних внесків жителів міста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</si>
</sst>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"/>
    <numFmt numFmtId="178" formatCode="#0.00"/>
    <numFmt numFmtId="183" formatCode="0.0000"/>
    <numFmt numFmtId="184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top"/>
    </xf>
  </cellStyleXfs>
  <cellXfs count="113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2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2" borderId="3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8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top" wrapText="1"/>
    </xf>
    <xf numFmtId="49" fontId="6" fillId="0" borderId="4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center" vertical="center" wrapText="1"/>
    </xf>
    <xf numFmtId="184" fontId="3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/>
    <xf numFmtId="4" fontId="3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178" fontId="6" fillId="0" borderId="0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9" fontId="6" fillId="0" borderId="0" xfId="0" applyNumberFormat="1" applyFont="1" applyFill="1" applyBorder="1" applyAlignment="1">
      <alignment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5" fillId="2" borderId="0" xfId="1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</cellXfs>
  <cellStyles count="2">
    <cellStyle name="Звичайний_Додаток _ 3 зм_ни 4575" xfId="1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9"/>
  <sheetViews>
    <sheetView tabSelected="1" topLeftCell="A70" zoomScaleNormal="100" workbookViewId="0">
      <selection activeCell="F70" sqref="F70"/>
    </sheetView>
  </sheetViews>
  <sheetFormatPr defaultColWidth="9.109375" defaultRowHeight="15.6" x14ac:dyDescent="0.3"/>
  <cols>
    <col min="1" max="1" width="19.109375" style="6" customWidth="1"/>
    <col min="2" max="2" width="26" style="6" customWidth="1"/>
    <col min="3" max="3" width="11.44140625" style="6" customWidth="1"/>
    <col min="4" max="4" width="14.33203125" style="6" customWidth="1"/>
    <col min="5" max="10" width="13" style="6" customWidth="1"/>
    <col min="11" max="11" width="14.88671875" style="6" customWidth="1"/>
    <col min="12" max="12" width="13" style="6" customWidth="1"/>
    <col min="13" max="13" width="14" style="6" customWidth="1"/>
    <col min="14" max="16384" width="9.109375" style="6"/>
  </cols>
  <sheetData>
    <row r="1" spans="1:59" ht="15.75" customHeight="1" x14ac:dyDescent="0.3">
      <c r="J1" s="100" t="s">
        <v>37</v>
      </c>
      <c r="K1" s="100"/>
      <c r="L1" s="100"/>
      <c r="M1" s="100"/>
    </row>
    <row r="2" spans="1:59" x14ac:dyDescent="0.3">
      <c r="J2" s="100"/>
      <c r="K2" s="100"/>
      <c r="L2" s="100"/>
      <c r="M2" s="100"/>
    </row>
    <row r="3" spans="1:59" x14ac:dyDescent="0.3">
      <c r="J3" s="100"/>
      <c r="K3" s="100"/>
      <c r="L3" s="100"/>
      <c r="M3" s="100"/>
    </row>
    <row r="4" spans="1:59" x14ac:dyDescent="0.3">
      <c r="J4" s="100"/>
      <c r="K4" s="100"/>
      <c r="L4" s="100"/>
      <c r="M4" s="100"/>
    </row>
    <row r="5" spans="1:59" x14ac:dyDescent="0.3">
      <c r="A5" s="95" t="s">
        <v>14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95" t="s">
        <v>38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99" t="s">
        <v>0</v>
      </c>
      <c r="B7" s="28">
        <v>1200000</v>
      </c>
      <c r="C7" s="31"/>
      <c r="D7"/>
      <c r="E7" s="101" t="s">
        <v>39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</row>
    <row r="8" spans="1:59" ht="15" customHeight="1" x14ac:dyDescent="0.3">
      <c r="A8" s="99"/>
      <c r="B8" s="29" t="s">
        <v>1</v>
      </c>
      <c r="C8" s="31"/>
      <c r="D8"/>
      <c r="E8" s="80" t="s">
        <v>12</v>
      </c>
      <c r="F8" s="80"/>
      <c r="G8" s="80"/>
      <c r="H8" s="80"/>
      <c r="I8" s="80"/>
      <c r="J8" s="80"/>
      <c r="K8" s="80"/>
      <c r="L8" s="80"/>
      <c r="M8" s="80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99" t="s">
        <v>2</v>
      </c>
      <c r="B9" s="28">
        <v>1210000</v>
      </c>
      <c r="C9" s="31"/>
      <c r="D9"/>
      <c r="E9" s="101" t="s">
        <v>39</v>
      </c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</row>
    <row r="10" spans="1:59" ht="15" customHeight="1" x14ac:dyDescent="0.3">
      <c r="A10" s="99"/>
      <c r="B10" s="29" t="s">
        <v>1</v>
      </c>
      <c r="C10" s="31"/>
      <c r="D10"/>
      <c r="E10" s="80" t="s">
        <v>11</v>
      </c>
      <c r="F10" s="80"/>
      <c r="G10" s="80"/>
      <c r="H10" s="80"/>
      <c r="I10" s="80"/>
      <c r="J10" s="80"/>
      <c r="K10" s="80"/>
      <c r="L10" s="80"/>
      <c r="M10" s="8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18.75" customHeight="1" x14ac:dyDescent="0.3">
      <c r="A11" s="99" t="s">
        <v>3</v>
      </c>
      <c r="B11" s="28">
        <v>1217461</v>
      </c>
      <c r="C11" s="10" t="s">
        <v>51</v>
      </c>
      <c r="D11"/>
      <c r="E11" s="105" t="s">
        <v>52</v>
      </c>
      <c r="F11" s="105"/>
      <c r="G11" s="105"/>
      <c r="H11" s="105"/>
      <c r="I11" s="105"/>
      <c r="J11" s="105"/>
      <c r="K11" s="105"/>
      <c r="L11" s="105"/>
      <c r="M11" s="105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99"/>
      <c r="B12" s="2" t="s">
        <v>1</v>
      </c>
      <c r="C12" s="2" t="s">
        <v>4</v>
      </c>
      <c r="D12"/>
      <c r="E12" s="80" t="s">
        <v>13</v>
      </c>
      <c r="F12" s="80"/>
      <c r="G12" s="80"/>
      <c r="H12" s="80"/>
      <c r="I12" s="80"/>
      <c r="J12" s="80"/>
      <c r="K12" s="80"/>
      <c r="L12" s="80"/>
      <c r="M12" s="8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112" t="s">
        <v>26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59" x14ac:dyDescent="0.3">
      <c r="A14" s="1"/>
    </row>
    <row r="15" spans="1:59" ht="31.2" x14ac:dyDescent="0.3">
      <c r="A15" s="5" t="s">
        <v>22</v>
      </c>
      <c r="B15" s="82" t="s">
        <v>23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59" ht="15.75" customHeight="1" x14ac:dyDescent="0.3">
      <c r="A16" s="11">
        <v>1</v>
      </c>
      <c r="B16" s="96" t="s">
        <v>53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8"/>
    </row>
    <row r="17" spans="1:67" x14ac:dyDescent="0.3">
      <c r="A17" s="11"/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19.5" customHeight="1" x14ac:dyDescent="0.3">
      <c r="A20" s="3">
        <v>1</v>
      </c>
      <c r="B20" s="107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9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1" t="s">
        <v>22</v>
      </c>
      <c r="B23" s="88" t="s">
        <v>6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</row>
    <row r="24" spans="1:67" ht="18.75" customHeight="1" x14ac:dyDescent="0.3">
      <c r="A24" s="45">
        <v>1</v>
      </c>
      <c r="B24" s="91" t="s">
        <v>55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67" ht="15" customHeight="1" x14ac:dyDescent="0.3">
      <c r="A25" s="27">
        <v>2</v>
      </c>
      <c r="B25" s="91" t="s">
        <v>56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</row>
    <row r="26" spans="1:67" x14ac:dyDescent="0.3">
      <c r="A26" s="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x14ac:dyDescent="0.3">
      <c r="A27" s="7" t="s">
        <v>29</v>
      </c>
    </row>
    <row r="28" spans="1:67" ht="15.75" customHeight="1" x14ac:dyDescent="0.3">
      <c r="B28" s="12"/>
      <c r="L28" s="12" t="s">
        <v>24</v>
      </c>
    </row>
    <row r="29" spans="1:67" ht="7.5" customHeight="1" x14ac:dyDescent="0.3">
      <c r="A29" s="1"/>
    </row>
    <row r="30" spans="1:67" ht="30" customHeight="1" x14ac:dyDescent="0.3">
      <c r="A30" s="82" t="s">
        <v>22</v>
      </c>
      <c r="B30" s="82" t="s">
        <v>30</v>
      </c>
      <c r="C30" s="82"/>
      <c r="D30" s="82"/>
      <c r="E30" s="82" t="s">
        <v>15</v>
      </c>
      <c r="F30" s="82"/>
      <c r="G30" s="82"/>
      <c r="H30" s="82" t="s">
        <v>31</v>
      </c>
      <c r="I30" s="82"/>
      <c r="J30" s="82"/>
      <c r="K30" s="82" t="s">
        <v>16</v>
      </c>
      <c r="L30" s="82"/>
      <c r="M30" s="82"/>
      <c r="R30" s="94"/>
      <c r="S30" s="94"/>
      <c r="T30" s="94"/>
      <c r="U30" s="94"/>
      <c r="V30" s="94"/>
      <c r="W30" s="94"/>
      <c r="X30" s="94"/>
      <c r="Y30" s="94"/>
      <c r="Z30" s="94"/>
    </row>
    <row r="31" spans="1:67" ht="33" customHeight="1" x14ac:dyDescent="0.3">
      <c r="A31" s="82"/>
      <c r="B31" s="82"/>
      <c r="C31" s="82"/>
      <c r="D31" s="82"/>
      <c r="E31" s="5" t="s">
        <v>17</v>
      </c>
      <c r="F31" s="5" t="s">
        <v>18</v>
      </c>
      <c r="G31" s="5" t="s">
        <v>19</v>
      </c>
      <c r="H31" s="5" t="s">
        <v>17</v>
      </c>
      <c r="I31" s="5" t="s">
        <v>18</v>
      </c>
      <c r="J31" s="5" t="s">
        <v>19</v>
      </c>
      <c r="K31" s="5" t="s">
        <v>17</v>
      </c>
      <c r="L31" s="5" t="s">
        <v>18</v>
      </c>
      <c r="M31" s="5" t="s">
        <v>19</v>
      </c>
      <c r="R31" s="8"/>
      <c r="S31" s="8"/>
      <c r="T31" s="8"/>
      <c r="U31" s="8"/>
      <c r="V31" s="8"/>
      <c r="W31" s="8"/>
      <c r="X31" s="8"/>
      <c r="Y31" s="8"/>
      <c r="Z31" s="8"/>
    </row>
    <row r="32" spans="1:67" x14ac:dyDescent="0.3">
      <c r="A32" s="11">
        <v>1</v>
      </c>
      <c r="B32" s="76">
        <v>2</v>
      </c>
      <c r="C32" s="77"/>
      <c r="D32" s="78"/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39" x14ac:dyDescent="0.3">
      <c r="A33" s="46">
        <v>1</v>
      </c>
      <c r="B33" s="76" t="str">
        <f>B24</f>
        <v>Забезпечення проведення поточного ремонту об´єктів транспортної інфраструктури</v>
      </c>
      <c r="C33" s="77"/>
      <c r="D33" s="78"/>
      <c r="E33" s="15">
        <v>19145401.619999997</v>
      </c>
      <c r="F33" s="46">
        <v>4784.6300000000047</v>
      </c>
      <c r="G33" s="15">
        <f>E33+F33</f>
        <v>19150186.249999996</v>
      </c>
      <c r="H33" s="46">
        <v>18788691.23</v>
      </c>
      <c r="I33" s="46">
        <v>34600</v>
      </c>
      <c r="J33" s="46">
        <f>H33+I33</f>
        <v>18823291.23</v>
      </c>
      <c r="K33" s="46">
        <f>E33-H33</f>
        <v>356710.38999999687</v>
      </c>
      <c r="L33" s="46">
        <f>F33-I33</f>
        <v>-29815.369999999995</v>
      </c>
      <c r="M33" s="15">
        <f>K33+L33</f>
        <v>326895.01999999688</v>
      </c>
      <c r="R33" s="47"/>
      <c r="S33" s="47"/>
      <c r="T33" s="47"/>
      <c r="U33" s="47"/>
      <c r="V33" s="47"/>
      <c r="W33" s="47"/>
      <c r="X33" s="47"/>
      <c r="Y33" s="47"/>
      <c r="Z33" s="47"/>
    </row>
    <row r="34" spans="1:39" ht="15" customHeight="1" x14ac:dyDescent="0.3">
      <c r="A34" s="30">
        <v>2</v>
      </c>
      <c r="B34" s="76" t="str">
        <f>B25</f>
        <v>Забезпечення проведення капітального ремонту об´єктів транспортної інфраструктури</v>
      </c>
      <c r="C34" s="77"/>
      <c r="D34" s="78"/>
      <c r="E34" s="30"/>
      <c r="F34" s="15">
        <v>377571</v>
      </c>
      <c r="G34" s="15">
        <f>E34+F34</f>
        <v>377571</v>
      </c>
      <c r="H34" s="30"/>
      <c r="I34" s="30">
        <v>376865</v>
      </c>
      <c r="J34" s="46">
        <f>H34+I34</f>
        <v>376865</v>
      </c>
      <c r="K34" s="30">
        <f>E34-H34</f>
        <v>0</v>
      </c>
      <c r="L34" s="46">
        <f>F34-I34</f>
        <v>706</v>
      </c>
      <c r="M34" s="15">
        <f>K34+L34</f>
        <v>706</v>
      </c>
      <c r="R34" s="26"/>
      <c r="S34" s="26"/>
      <c r="T34" s="26"/>
      <c r="U34" s="26"/>
      <c r="V34" s="26"/>
      <c r="W34" s="26"/>
      <c r="X34" s="26"/>
      <c r="Y34" s="26"/>
      <c r="Z34" s="26"/>
    </row>
    <row r="35" spans="1:39" x14ac:dyDescent="0.3">
      <c r="A35" s="5"/>
      <c r="B35" s="82" t="s">
        <v>7</v>
      </c>
      <c r="C35" s="82"/>
      <c r="D35" s="82"/>
      <c r="E35" s="15">
        <f>SUM(E33:E34)</f>
        <v>19145401.619999997</v>
      </c>
      <c r="F35" s="15">
        <f t="shared" ref="F35:M35" si="0">SUM(F33:F34)</f>
        <v>382355.63</v>
      </c>
      <c r="G35" s="15">
        <f t="shared" si="0"/>
        <v>19527757.249999996</v>
      </c>
      <c r="H35" s="15">
        <f t="shared" si="0"/>
        <v>18788691.23</v>
      </c>
      <c r="I35" s="15">
        <f t="shared" si="0"/>
        <v>411465</v>
      </c>
      <c r="J35" s="15">
        <f t="shared" si="0"/>
        <v>19200156.23</v>
      </c>
      <c r="K35" s="15">
        <f t="shared" si="0"/>
        <v>356710.38999999687</v>
      </c>
      <c r="L35" s="15">
        <f t="shared" si="0"/>
        <v>-29109.369999999995</v>
      </c>
      <c r="M35" s="15">
        <f t="shared" si="0"/>
        <v>327601.01999999688</v>
      </c>
      <c r="R35" s="8"/>
      <c r="S35" s="8"/>
      <c r="T35" s="8"/>
      <c r="U35" s="8"/>
      <c r="V35" s="8"/>
      <c r="W35" s="8"/>
      <c r="X35" s="8"/>
      <c r="Y35" s="8"/>
      <c r="Z35" s="8"/>
    </row>
    <row r="36" spans="1:39" ht="32.25" customHeight="1" x14ac:dyDescent="0.3">
      <c r="A36" s="85" t="s">
        <v>97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x14ac:dyDescent="0.3">
      <c r="A37" s="1"/>
    </row>
    <row r="38" spans="1:39" ht="33" customHeight="1" x14ac:dyDescent="0.3">
      <c r="A38" s="87" t="s">
        <v>32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39" x14ac:dyDescent="0.3">
      <c r="K39" s="4" t="s">
        <v>24</v>
      </c>
    </row>
    <row r="40" spans="1:39" x14ac:dyDescent="0.3">
      <c r="A40" s="1"/>
    </row>
    <row r="41" spans="1:39" ht="31.5" customHeight="1" x14ac:dyDescent="0.3">
      <c r="A41" s="82" t="s">
        <v>5</v>
      </c>
      <c r="B41" s="82" t="s">
        <v>33</v>
      </c>
      <c r="C41" s="82"/>
      <c r="D41" s="82"/>
      <c r="E41" s="82" t="s">
        <v>15</v>
      </c>
      <c r="F41" s="82"/>
      <c r="G41" s="82"/>
      <c r="H41" s="82" t="s">
        <v>31</v>
      </c>
      <c r="I41" s="82"/>
      <c r="J41" s="82"/>
      <c r="K41" s="82" t="s">
        <v>16</v>
      </c>
      <c r="L41" s="82"/>
      <c r="M41" s="82"/>
    </row>
    <row r="42" spans="1:39" ht="33.75" customHeight="1" x14ac:dyDescent="0.3">
      <c r="A42" s="82"/>
      <c r="B42" s="82"/>
      <c r="C42" s="82"/>
      <c r="D42" s="82"/>
      <c r="E42" s="5" t="s">
        <v>17</v>
      </c>
      <c r="F42" s="5" t="s">
        <v>18</v>
      </c>
      <c r="G42" s="5" t="s">
        <v>19</v>
      </c>
      <c r="H42" s="5" t="s">
        <v>17</v>
      </c>
      <c r="I42" s="5" t="s">
        <v>18</v>
      </c>
      <c r="J42" s="5" t="s">
        <v>19</v>
      </c>
      <c r="K42" s="5" t="s">
        <v>17</v>
      </c>
      <c r="L42" s="5" t="s">
        <v>18</v>
      </c>
      <c r="M42" s="5" t="s">
        <v>19</v>
      </c>
    </row>
    <row r="43" spans="1:39" x14ac:dyDescent="0.3">
      <c r="A43" s="5">
        <v>1</v>
      </c>
      <c r="B43" s="82">
        <v>2</v>
      </c>
      <c r="C43" s="82"/>
      <c r="D43" s="82"/>
      <c r="E43" s="5">
        <v>3</v>
      </c>
      <c r="F43" s="5">
        <v>4</v>
      </c>
      <c r="G43" s="5">
        <v>5</v>
      </c>
      <c r="H43" s="5">
        <v>6</v>
      </c>
      <c r="I43" s="5">
        <v>7</v>
      </c>
      <c r="J43" s="5">
        <v>8</v>
      </c>
      <c r="K43" s="5">
        <v>9</v>
      </c>
      <c r="L43" s="5">
        <v>10</v>
      </c>
      <c r="M43" s="5">
        <v>11</v>
      </c>
    </row>
    <row r="44" spans="1:39" ht="69" customHeight="1" x14ac:dyDescent="0.3">
      <c r="A44" s="30"/>
      <c r="B44" s="76"/>
      <c r="C44" s="77"/>
      <c r="D44" s="78"/>
      <c r="E44" s="32"/>
      <c r="F44" s="32"/>
      <c r="G44" s="32">
        <f>E44+F44</f>
        <v>0</v>
      </c>
      <c r="H44" s="32"/>
      <c r="I44" s="32"/>
      <c r="J44" s="32">
        <f>H44+I44</f>
        <v>0</v>
      </c>
      <c r="K44" s="32">
        <f>E44-H44</f>
        <v>0</v>
      </c>
      <c r="L44" s="32">
        <f>F44-I44</f>
        <v>0</v>
      </c>
      <c r="M44" s="15">
        <f>K44+L44</f>
        <v>0</v>
      </c>
    </row>
    <row r="45" spans="1:39" x14ac:dyDescent="0.3">
      <c r="A45" s="1"/>
    </row>
    <row r="46" spans="1:39" x14ac:dyDescent="0.3">
      <c r="A46" s="7" t="s">
        <v>34</v>
      </c>
    </row>
    <row r="47" spans="1:39" ht="31.2" x14ac:dyDescent="0.3">
      <c r="A47" s="46" t="s">
        <v>44</v>
      </c>
      <c r="B47" s="46" t="s">
        <v>20</v>
      </c>
      <c r="C47" s="41" t="s">
        <v>8</v>
      </c>
      <c r="D47" s="41" t="s">
        <v>9</v>
      </c>
      <c r="E47" s="76" t="s">
        <v>15</v>
      </c>
      <c r="F47" s="77"/>
      <c r="G47" s="78"/>
      <c r="H47" s="76" t="s">
        <v>45</v>
      </c>
      <c r="I47" s="77"/>
      <c r="J47" s="78"/>
      <c r="K47" s="76" t="s">
        <v>16</v>
      </c>
      <c r="L47" s="77"/>
      <c r="M47" s="78"/>
    </row>
    <row r="48" spans="1:39" ht="31.2" x14ac:dyDescent="0.3">
      <c r="A48" s="45"/>
      <c r="B48" s="19"/>
      <c r="C48" s="41"/>
      <c r="D48" s="41"/>
      <c r="E48" s="46" t="s">
        <v>17</v>
      </c>
      <c r="F48" s="46" t="s">
        <v>18</v>
      </c>
      <c r="G48" s="46" t="s">
        <v>19</v>
      </c>
      <c r="H48" s="46" t="s">
        <v>17</v>
      </c>
      <c r="I48" s="46" t="s">
        <v>18</v>
      </c>
      <c r="J48" s="46" t="s">
        <v>19</v>
      </c>
      <c r="K48" s="46" t="s">
        <v>17</v>
      </c>
      <c r="L48" s="46" t="s">
        <v>18</v>
      </c>
      <c r="M48" s="46" t="s">
        <v>19</v>
      </c>
    </row>
    <row r="49" spans="1:13" x14ac:dyDescent="0.3">
      <c r="A49" s="45">
        <v>1</v>
      </c>
      <c r="B49" s="45">
        <v>2</v>
      </c>
      <c r="C49" s="45">
        <v>3</v>
      </c>
      <c r="D49" s="45">
        <v>4</v>
      </c>
      <c r="E49" s="45">
        <v>5</v>
      </c>
      <c r="F49" s="45">
        <v>6</v>
      </c>
      <c r="G49" s="45">
        <v>7</v>
      </c>
      <c r="H49" s="45">
        <v>8</v>
      </c>
      <c r="I49" s="45">
        <v>9</v>
      </c>
      <c r="J49" s="45">
        <v>10</v>
      </c>
      <c r="K49" s="45">
        <v>11</v>
      </c>
      <c r="L49" s="45">
        <v>12</v>
      </c>
      <c r="M49" s="46">
        <v>13</v>
      </c>
    </row>
    <row r="50" spans="1:13" ht="78" x14ac:dyDescent="0.3">
      <c r="A50" s="45">
        <v>1</v>
      </c>
      <c r="B50" s="50" t="s">
        <v>55</v>
      </c>
      <c r="C50" s="41"/>
      <c r="D50" s="33"/>
      <c r="E50" s="63">
        <f>E52+E53+E54+E55</f>
        <v>19145.401619999997</v>
      </c>
      <c r="F50" s="46"/>
      <c r="G50" s="35"/>
      <c r="H50" s="46"/>
      <c r="I50" s="46">
        <v>34.6</v>
      </c>
      <c r="J50" s="46"/>
      <c r="K50" s="35"/>
      <c r="L50" s="46"/>
      <c r="M50" s="15"/>
    </row>
    <row r="51" spans="1:13" x14ac:dyDescent="0.3">
      <c r="A51" s="48">
        <v>1</v>
      </c>
      <c r="B51" s="51" t="s">
        <v>57</v>
      </c>
      <c r="C51" s="41"/>
      <c r="D51" s="33"/>
      <c r="E51" s="49"/>
      <c r="F51" s="49"/>
      <c r="G51" s="35"/>
      <c r="H51" s="49"/>
      <c r="I51" s="49"/>
      <c r="J51" s="49"/>
      <c r="K51" s="35"/>
      <c r="L51" s="49"/>
      <c r="M51" s="15"/>
    </row>
    <row r="52" spans="1:13" ht="78" x14ac:dyDescent="0.3">
      <c r="A52" s="48"/>
      <c r="B52" s="52" t="s">
        <v>58</v>
      </c>
      <c r="C52" s="52" t="s">
        <v>85</v>
      </c>
      <c r="D52" s="52" t="s">
        <v>74</v>
      </c>
      <c r="E52" s="60">
        <f>10021.4+200+3+154+500+1066.3+190+111.36662+85+1756.183+301.368+195+1370.184+1152.6-165</f>
        <v>16941.401619999997</v>
      </c>
      <c r="F52" s="49">
        <v>4.78</v>
      </c>
      <c r="G52" s="35">
        <f>E52+F52</f>
        <v>16946.181619999996</v>
      </c>
      <c r="H52" s="63">
        <v>16590.599999999999</v>
      </c>
      <c r="I52" s="49">
        <v>34.6</v>
      </c>
      <c r="J52" s="63">
        <f>H52+I52</f>
        <v>16625.199999999997</v>
      </c>
      <c r="K52" s="35">
        <f t="shared" ref="K52:L55" si="1">E52-H52</f>
        <v>350.80161999999837</v>
      </c>
      <c r="L52" s="49">
        <f t="shared" si="1"/>
        <v>-29.82</v>
      </c>
      <c r="M52" s="15">
        <f>K52+L52</f>
        <v>320.98161999999837</v>
      </c>
    </row>
    <row r="53" spans="1:13" ht="62.4" x14ac:dyDescent="0.3">
      <c r="A53" s="48"/>
      <c r="B53" s="52" t="s">
        <v>59</v>
      </c>
      <c r="C53" s="52" t="s">
        <v>85</v>
      </c>
      <c r="D53" s="52" t="s">
        <v>75</v>
      </c>
      <c r="E53" s="60">
        <f>500+180+100+150</f>
        <v>930</v>
      </c>
      <c r="F53" s="49"/>
      <c r="G53" s="35">
        <f>E53+F53</f>
        <v>930</v>
      </c>
      <c r="H53" s="49">
        <v>930</v>
      </c>
      <c r="I53" s="49"/>
      <c r="J53" s="63">
        <f>H53+I53</f>
        <v>930</v>
      </c>
      <c r="K53" s="35">
        <f t="shared" si="1"/>
        <v>0</v>
      </c>
      <c r="L53" s="49">
        <f t="shared" si="1"/>
        <v>0</v>
      </c>
      <c r="M53" s="15">
        <f>K53+L53</f>
        <v>0</v>
      </c>
    </row>
    <row r="54" spans="1:13" ht="33" customHeight="1" x14ac:dyDescent="0.3">
      <c r="A54" s="48"/>
      <c r="B54" s="52" t="s">
        <v>60</v>
      </c>
      <c r="C54" s="52" t="s">
        <v>85</v>
      </c>
      <c r="D54" s="52" t="s">
        <v>76</v>
      </c>
      <c r="E54" s="60">
        <f>100+97.3+100.6</f>
        <v>297.89999999999998</v>
      </c>
      <c r="F54" s="49"/>
      <c r="G54" s="35">
        <f>E54+F54</f>
        <v>297.89999999999998</v>
      </c>
      <c r="H54" s="49">
        <v>297.89999999999998</v>
      </c>
      <c r="I54" s="49"/>
      <c r="J54" s="63">
        <f>H54+I54</f>
        <v>297.89999999999998</v>
      </c>
      <c r="K54" s="35">
        <f t="shared" si="1"/>
        <v>0</v>
      </c>
      <c r="L54" s="49">
        <f t="shared" si="1"/>
        <v>0</v>
      </c>
      <c r="M54" s="15">
        <f>K54+L54</f>
        <v>0</v>
      </c>
    </row>
    <row r="55" spans="1:13" ht="35.25" customHeight="1" x14ac:dyDescent="0.3">
      <c r="A55" s="45"/>
      <c r="B55" s="52" t="s">
        <v>61</v>
      </c>
      <c r="C55" s="52" t="s">
        <v>85</v>
      </c>
      <c r="D55" s="52" t="s">
        <v>77</v>
      </c>
      <c r="E55" s="60">
        <f>500-304+304-110+110+82.1+195+199</f>
        <v>976.1</v>
      </c>
      <c r="F55" s="46"/>
      <c r="G55" s="35">
        <f>E55+F55</f>
        <v>976.1</v>
      </c>
      <c r="H55" s="46">
        <v>970.2</v>
      </c>
      <c r="I55" s="46"/>
      <c r="J55" s="63">
        <f>H55+I55</f>
        <v>970.2</v>
      </c>
      <c r="K55" s="35">
        <f t="shared" si="1"/>
        <v>5.8999999999999773</v>
      </c>
      <c r="L55" s="49">
        <f t="shared" si="1"/>
        <v>0</v>
      </c>
      <c r="M55" s="15">
        <f>K55+L55</f>
        <v>5.8999999999999773</v>
      </c>
    </row>
    <row r="56" spans="1:13" x14ac:dyDescent="0.3">
      <c r="A56" s="76" t="s">
        <v>94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8"/>
    </row>
    <row r="57" spans="1:13" x14ac:dyDescent="0.3">
      <c r="A57" s="45">
        <v>2</v>
      </c>
      <c r="B57" s="19" t="s">
        <v>47</v>
      </c>
      <c r="C57" s="41"/>
      <c r="D57" s="33"/>
      <c r="E57" s="46"/>
      <c r="F57" s="46"/>
      <c r="G57" s="35"/>
      <c r="H57" s="46"/>
      <c r="I57" s="46"/>
      <c r="J57" s="46"/>
      <c r="K57" s="36"/>
      <c r="L57" s="46"/>
      <c r="M57" s="15"/>
    </row>
    <row r="58" spans="1:13" ht="62.4" x14ac:dyDescent="0.3">
      <c r="A58" s="48"/>
      <c r="B58" s="52" t="s">
        <v>62</v>
      </c>
      <c r="C58" s="52" t="s">
        <v>90</v>
      </c>
      <c r="D58" s="52" t="s">
        <v>78</v>
      </c>
      <c r="E58" s="61">
        <v>30802.548399999992</v>
      </c>
      <c r="F58" s="49">
        <v>9</v>
      </c>
      <c r="G58" s="35">
        <f>E58+F58</f>
        <v>30811.548399999992</v>
      </c>
      <c r="H58" s="61">
        <v>30802.548399999992</v>
      </c>
      <c r="I58" s="49">
        <v>65</v>
      </c>
      <c r="J58" s="61">
        <v>30802.548399999992</v>
      </c>
      <c r="K58" s="36">
        <f t="shared" ref="K58:L61" si="2">E58-H58</f>
        <v>0</v>
      </c>
      <c r="L58" s="49">
        <f t="shared" si="2"/>
        <v>-56</v>
      </c>
      <c r="M58" s="15">
        <f>K58+L58</f>
        <v>-56</v>
      </c>
    </row>
    <row r="59" spans="1:13" ht="46.8" x14ac:dyDescent="0.3">
      <c r="A59" s="48"/>
      <c r="B59" s="52" t="s">
        <v>63</v>
      </c>
      <c r="C59" s="52" t="s">
        <v>86</v>
      </c>
      <c r="D59" s="52" t="s">
        <v>78</v>
      </c>
      <c r="E59" s="61">
        <v>6</v>
      </c>
      <c r="F59" s="49"/>
      <c r="G59" s="35">
        <f>E59+F59</f>
        <v>6</v>
      </c>
      <c r="H59" s="61">
        <v>6</v>
      </c>
      <c r="I59" s="49"/>
      <c r="J59" s="61">
        <v>6</v>
      </c>
      <c r="K59" s="36">
        <f t="shared" si="2"/>
        <v>0</v>
      </c>
      <c r="L59" s="49">
        <f t="shared" si="2"/>
        <v>0</v>
      </c>
      <c r="M59" s="15">
        <f>K59+L59</f>
        <v>0</v>
      </c>
    </row>
    <row r="60" spans="1:13" ht="62.4" x14ac:dyDescent="0.3">
      <c r="A60" s="48"/>
      <c r="B60" s="52" t="s">
        <v>64</v>
      </c>
      <c r="C60" s="52" t="s">
        <v>87</v>
      </c>
      <c r="D60" s="52" t="s">
        <v>78</v>
      </c>
      <c r="E60" s="61">
        <v>170.22857142857143</v>
      </c>
      <c r="F60" s="49"/>
      <c r="G60" s="35">
        <v>170</v>
      </c>
      <c r="H60" s="61">
        <v>170.22857142857143</v>
      </c>
      <c r="I60" s="49"/>
      <c r="J60" s="61">
        <v>170.22857142857143</v>
      </c>
      <c r="K60" s="36">
        <f t="shared" si="2"/>
        <v>0</v>
      </c>
      <c r="L60" s="49">
        <f t="shared" si="2"/>
        <v>0</v>
      </c>
      <c r="M60" s="15">
        <f>K60+L60</f>
        <v>0</v>
      </c>
    </row>
    <row r="61" spans="1:13" ht="62.4" x14ac:dyDescent="0.3">
      <c r="A61" s="48"/>
      <c r="B61" s="52" t="s">
        <v>65</v>
      </c>
      <c r="C61" s="52" t="s">
        <v>88</v>
      </c>
      <c r="D61" s="52" t="s">
        <v>78</v>
      </c>
      <c r="E61" s="61">
        <v>2169.1111111111113</v>
      </c>
      <c r="F61" s="49"/>
      <c r="G61" s="35">
        <f>E61+F61</f>
        <v>2169.1111111111113</v>
      </c>
      <c r="H61" s="61">
        <v>2169.1111111111113</v>
      </c>
      <c r="I61" s="49"/>
      <c r="J61" s="61">
        <v>2169.1111111111113</v>
      </c>
      <c r="K61" s="36">
        <f t="shared" si="2"/>
        <v>0</v>
      </c>
      <c r="L61" s="49">
        <f t="shared" si="2"/>
        <v>0</v>
      </c>
      <c r="M61" s="15">
        <f>K61+L61</f>
        <v>0</v>
      </c>
    </row>
    <row r="62" spans="1:13" x14ac:dyDescent="0.3">
      <c r="A62" s="76" t="s">
        <v>94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</row>
    <row r="63" spans="1:13" x14ac:dyDescent="0.3">
      <c r="A63" s="45">
        <v>3</v>
      </c>
      <c r="B63" s="19" t="s">
        <v>48</v>
      </c>
      <c r="C63" s="41"/>
      <c r="D63" s="34"/>
      <c r="E63" s="46"/>
      <c r="F63" s="46"/>
      <c r="G63" s="35"/>
      <c r="H63" s="46"/>
      <c r="I63" s="46"/>
      <c r="J63" s="46"/>
      <c r="K63" s="36"/>
      <c r="L63" s="46"/>
      <c r="M63" s="15"/>
    </row>
    <row r="64" spans="1:13" ht="62.4" x14ac:dyDescent="0.3">
      <c r="A64" s="48"/>
      <c r="B64" s="52" t="s">
        <v>66</v>
      </c>
      <c r="C64" s="52" t="s">
        <v>85</v>
      </c>
      <c r="D64" s="52" t="s">
        <v>79</v>
      </c>
      <c r="E64" s="49">
        <v>0.55000000000000004</v>
      </c>
      <c r="F64" s="49">
        <v>0.55000000000000004</v>
      </c>
      <c r="G64" s="35">
        <f>E64+F64</f>
        <v>1.1000000000000001</v>
      </c>
      <c r="H64" s="15">
        <f>H52/H58</f>
        <v>0.53861127931869435</v>
      </c>
      <c r="I64" s="15">
        <f>I52/I58</f>
        <v>0.53230769230769237</v>
      </c>
      <c r="J64" s="15">
        <f>H64+I64</f>
        <v>1.0709189716263867</v>
      </c>
      <c r="K64" s="15">
        <f t="shared" ref="K64:M67" si="3">E64-H64</f>
        <v>1.1388720681305697E-2</v>
      </c>
      <c r="L64" s="49">
        <f t="shared" si="3"/>
        <v>1.7692307692307674E-2</v>
      </c>
      <c r="M64" s="15">
        <f t="shared" si="3"/>
        <v>2.9081028373613371E-2</v>
      </c>
    </row>
    <row r="65" spans="1:33" ht="62.4" x14ac:dyDescent="0.3">
      <c r="A65" s="48"/>
      <c r="B65" s="52" t="s">
        <v>67</v>
      </c>
      <c r="C65" s="52" t="s">
        <v>85</v>
      </c>
      <c r="D65" s="52" t="s">
        <v>80</v>
      </c>
      <c r="E65" s="49">
        <v>155</v>
      </c>
      <c r="F65" s="49"/>
      <c r="G65" s="35">
        <f>E65+F65</f>
        <v>155</v>
      </c>
      <c r="H65" s="15">
        <f>H53/H59</f>
        <v>155</v>
      </c>
      <c r="I65" s="49"/>
      <c r="J65" s="15">
        <f>H65+I65</f>
        <v>155</v>
      </c>
      <c r="K65" s="15">
        <f t="shared" si="3"/>
        <v>0</v>
      </c>
      <c r="L65" s="49">
        <f t="shared" si="3"/>
        <v>0</v>
      </c>
      <c r="M65" s="15">
        <f t="shared" si="3"/>
        <v>0</v>
      </c>
    </row>
    <row r="66" spans="1:33" ht="78" x14ac:dyDescent="0.3">
      <c r="A66" s="48"/>
      <c r="B66" s="52" t="s">
        <v>68</v>
      </c>
      <c r="C66" s="52" t="s">
        <v>85</v>
      </c>
      <c r="D66" s="52" t="s">
        <v>81</v>
      </c>
      <c r="E66" s="49">
        <v>1.75</v>
      </c>
      <c r="F66" s="49"/>
      <c r="G66" s="35">
        <f>E66+F66</f>
        <v>1.75</v>
      </c>
      <c r="H66" s="15">
        <f>H54/H60</f>
        <v>1.7499999999999998</v>
      </c>
      <c r="I66" s="49"/>
      <c r="J66" s="15">
        <f>H66+I66</f>
        <v>1.7499999999999998</v>
      </c>
      <c r="K66" s="15">
        <f t="shared" si="3"/>
        <v>0</v>
      </c>
      <c r="L66" s="49">
        <f t="shared" si="3"/>
        <v>0</v>
      </c>
      <c r="M66" s="15">
        <f t="shared" si="3"/>
        <v>0</v>
      </c>
    </row>
    <row r="67" spans="1:33" ht="78" x14ac:dyDescent="0.3">
      <c r="A67" s="48"/>
      <c r="B67" s="52" t="s">
        <v>69</v>
      </c>
      <c r="C67" s="52" t="s">
        <v>85</v>
      </c>
      <c r="D67" s="52" t="s">
        <v>82</v>
      </c>
      <c r="E67" s="49">
        <v>0.45</v>
      </c>
      <c r="F67" s="49"/>
      <c r="G67" s="35">
        <f>E67+F67</f>
        <v>0.45</v>
      </c>
      <c r="H67" s="15">
        <f>H55/H61</f>
        <v>0.44727999180411843</v>
      </c>
      <c r="I67" s="49"/>
      <c r="J67" s="15">
        <f>H67+I67</f>
        <v>0.44727999180411843</v>
      </c>
      <c r="K67" s="15">
        <f t="shared" si="3"/>
        <v>2.7200081958815847E-3</v>
      </c>
      <c r="L67" s="49">
        <f t="shared" si="3"/>
        <v>0</v>
      </c>
      <c r="M67" s="15">
        <f t="shared" si="3"/>
        <v>2.7200081958815847E-3</v>
      </c>
    </row>
    <row r="68" spans="1:33" x14ac:dyDescent="0.3">
      <c r="A68" s="76" t="s">
        <v>94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8"/>
    </row>
    <row r="69" spans="1:33" x14ac:dyDescent="0.3">
      <c r="A69" s="45">
        <v>4</v>
      </c>
      <c r="B69" s="19" t="s">
        <v>49</v>
      </c>
      <c r="C69" s="41"/>
      <c r="D69" s="33"/>
      <c r="E69" s="46"/>
      <c r="F69" s="46"/>
      <c r="G69" s="35"/>
      <c r="H69" s="46"/>
      <c r="I69" s="46"/>
      <c r="J69" s="46"/>
      <c r="K69" s="36"/>
      <c r="L69" s="46"/>
      <c r="M69" s="15"/>
    </row>
    <row r="70" spans="1:33" ht="78" x14ac:dyDescent="0.3">
      <c r="A70" s="48"/>
      <c r="B70" s="52" t="s">
        <v>70</v>
      </c>
      <c r="C70" s="52" t="s">
        <v>89</v>
      </c>
      <c r="D70" s="52" t="s">
        <v>83</v>
      </c>
      <c r="E70" s="49">
        <v>81</v>
      </c>
      <c r="F70" s="49">
        <v>0</v>
      </c>
      <c r="G70" s="35">
        <v>81</v>
      </c>
      <c r="H70" s="49">
        <v>81</v>
      </c>
      <c r="I70" s="49">
        <v>100</v>
      </c>
      <c r="J70" s="49"/>
      <c r="K70" s="36">
        <v>81</v>
      </c>
      <c r="L70" s="49">
        <v>100</v>
      </c>
      <c r="M70" s="15"/>
    </row>
    <row r="71" spans="1:33" x14ac:dyDescent="0.3">
      <c r="A71" s="76" t="s">
        <v>46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8"/>
    </row>
    <row r="72" spans="1:33" ht="84" customHeight="1" x14ac:dyDescent="0.3">
      <c r="A72" s="49"/>
      <c r="B72" s="59" t="s">
        <v>56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14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ht="16.5" customHeight="1" x14ac:dyDescent="0.3">
      <c r="A73" s="38">
        <v>1</v>
      </c>
      <c r="B73" s="52" t="s">
        <v>57</v>
      </c>
      <c r="C73" s="41"/>
      <c r="D73" s="33"/>
      <c r="E73" s="37"/>
      <c r="F73" s="37"/>
      <c r="G73" s="35"/>
      <c r="H73" s="37"/>
      <c r="I73" s="37"/>
      <c r="J73" s="37"/>
      <c r="K73" s="35"/>
      <c r="L73" s="37"/>
      <c r="M73" s="15"/>
      <c r="N73" s="1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1:33" ht="64.5" customHeight="1" x14ac:dyDescent="0.3">
      <c r="A74" s="38"/>
      <c r="B74" s="52" t="s">
        <v>71</v>
      </c>
      <c r="C74" s="52" t="s">
        <v>85</v>
      </c>
      <c r="D74" s="52" t="s">
        <v>75</v>
      </c>
      <c r="E74" s="37"/>
      <c r="F74" s="37">
        <v>377.57</v>
      </c>
      <c r="G74" s="35">
        <f>E74+F74</f>
        <v>377.57</v>
      </c>
      <c r="H74" s="37"/>
      <c r="I74" s="37">
        <v>376.685</v>
      </c>
      <c r="J74" s="37">
        <f>H74+I74</f>
        <v>376.685</v>
      </c>
      <c r="K74" s="36"/>
      <c r="L74" s="37">
        <f>F74-I74</f>
        <v>0.88499999999999091</v>
      </c>
      <c r="M74" s="15">
        <f>K74+L74</f>
        <v>0.88499999999999091</v>
      </c>
      <c r="N74" s="14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ht="15.75" customHeight="1" x14ac:dyDescent="0.3">
      <c r="A75" s="76" t="s">
        <v>95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8"/>
      <c r="N75" s="14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1:33" ht="21" customHeight="1" x14ac:dyDescent="0.3">
      <c r="A76" s="38">
        <v>2</v>
      </c>
      <c r="B76" s="19" t="s">
        <v>47</v>
      </c>
      <c r="C76" s="41"/>
      <c r="D76" s="33"/>
      <c r="E76" s="37"/>
      <c r="F76" s="37"/>
      <c r="G76" s="35"/>
      <c r="H76" s="37"/>
      <c r="I76" s="37"/>
      <c r="J76" s="37"/>
      <c r="K76" s="36"/>
      <c r="L76" s="37"/>
      <c r="M76" s="15"/>
      <c r="N76" s="14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:33" ht="53.25" customHeight="1" x14ac:dyDescent="0.3">
      <c r="A77" s="38"/>
      <c r="B77" s="52" t="s">
        <v>72</v>
      </c>
      <c r="C77" s="41" t="s">
        <v>86</v>
      </c>
      <c r="D77" s="52" t="s">
        <v>78</v>
      </c>
      <c r="E77" s="37"/>
      <c r="F77" s="37">
        <v>6</v>
      </c>
      <c r="G77" s="35">
        <f>E77+F77</f>
        <v>6</v>
      </c>
      <c r="H77" s="37"/>
      <c r="I77" s="37">
        <v>6</v>
      </c>
      <c r="J77" s="37">
        <v>6</v>
      </c>
      <c r="K77" s="36"/>
      <c r="L77" s="37">
        <v>0</v>
      </c>
      <c r="M77" s="15">
        <v>0</v>
      </c>
      <c r="N77" s="14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3" ht="18.75" customHeight="1" x14ac:dyDescent="0.3">
      <c r="A78" s="76" t="s">
        <v>46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8"/>
      <c r="N78" s="14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ht="15.75" customHeight="1" x14ac:dyDescent="0.3">
      <c r="A79" s="38">
        <v>3</v>
      </c>
      <c r="B79" s="19" t="s">
        <v>48</v>
      </c>
      <c r="C79" s="41"/>
      <c r="D79" s="34"/>
      <c r="E79" s="37"/>
      <c r="F79" s="37"/>
      <c r="G79" s="35"/>
      <c r="H79" s="37"/>
      <c r="I79" s="37"/>
      <c r="J79" s="37"/>
      <c r="K79" s="36"/>
      <c r="L79" s="37"/>
      <c r="M79" s="15"/>
      <c r="N79" s="14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1:33" ht="47.25" customHeight="1" x14ac:dyDescent="0.3">
      <c r="A80" s="38"/>
      <c r="B80" s="52" t="s">
        <v>73</v>
      </c>
      <c r="C80" s="52" t="s">
        <v>85</v>
      </c>
      <c r="D80" s="52" t="s">
        <v>84</v>
      </c>
      <c r="E80" s="44"/>
      <c r="F80" s="44" t="s">
        <v>91</v>
      </c>
      <c r="G80" s="62">
        <f>E80+F80</f>
        <v>62.9</v>
      </c>
      <c r="H80" s="44"/>
      <c r="I80" s="62">
        <f>I74/I77</f>
        <v>62.780833333333334</v>
      </c>
      <c r="J80" s="44" t="s">
        <v>92</v>
      </c>
      <c r="K80" s="44"/>
      <c r="L80" s="62">
        <f>F80-I80</f>
        <v>0.11916666666666487</v>
      </c>
      <c r="M80" s="44" t="s">
        <v>93</v>
      </c>
      <c r="N80" s="42"/>
      <c r="O80" s="42"/>
      <c r="P80" s="42"/>
      <c r="Q80" s="42"/>
      <c r="R80" s="42"/>
      <c r="S80" s="42"/>
      <c r="T80" s="43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1:64" ht="14.25" customHeight="1" x14ac:dyDescent="0.3">
      <c r="A81" s="76" t="s">
        <v>46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8"/>
      <c r="N81" s="14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1:64" ht="17.25" customHeight="1" x14ac:dyDescent="0.3">
      <c r="A82" s="38">
        <v>4</v>
      </c>
      <c r="B82" s="19" t="s">
        <v>49</v>
      </c>
      <c r="C82" s="41"/>
      <c r="D82" s="33"/>
      <c r="E82" s="37"/>
      <c r="F82" s="37"/>
      <c r="G82" s="35"/>
      <c r="H82" s="37"/>
      <c r="I82" s="37"/>
      <c r="J82" s="37"/>
      <c r="K82" s="36"/>
      <c r="L82" s="37"/>
      <c r="M82" s="15"/>
      <c r="N82" s="14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64" ht="81.75" customHeight="1" x14ac:dyDescent="0.3">
      <c r="A83" s="38"/>
      <c r="B83" s="20" t="s">
        <v>50</v>
      </c>
      <c r="C83" s="52" t="s">
        <v>89</v>
      </c>
      <c r="D83" s="52" t="s">
        <v>83</v>
      </c>
      <c r="E83" s="37"/>
      <c r="F83" s="25">
        <v>1</v>
      </c>
      <c r="G83" s="35">
        <f>E83+F83</f>
        <v>1</v>
      </c>
      <c r="H83" s="37"/>
      <c r="I83" s="25">
        <v>1</v>
      </c>
      <c r="J83" s="25">
        <v>1</v>
      </c>
      <c r="K83" s="36"/>
      <c r="L83" s="37">
        <v>100</v>
      </c>
      <c r="M83" s="15">
        <v>100</v>
      </c>
      <c r="N83" s="14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</row>
    <row r="84" spans="1:64" ht="18.75" customHeight="1" x14ac:dyDescent="0.3">
      <c r="A84" s="76" t="s">
        <v>46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8"/>
      <c r="N84" s="14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64" ht="15.75" customHeight="1" x14ac:dyDescent="0.3">
      <c r="A85" s="38" t="s">
        <v>21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40"/>
      <c r="O85" s="103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64" ht="24" customHeight="1" x14ac:dyDescent="0.3">
      <c r="A86" s="1"/>
      <c r="B86" s="110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O86" s="103"/>
      <c r="P86" s="103"/>
      <c r="Q86" s="103"/>
      <c r="R86" s="103"/>
      <c r="S86" s="103"/>
      <c r="T86" s="103"/>
      <c r="U86" s="103"/>
      <c r="V86" s="103"/>
      <c r="W86" s="103"/>
      <c r="X86" s="103"/>
    </row>
    <row r="87" spans="1:64" ht="19.5" customHeight="1" x14ac:dyDescent="0.3">
      <c r="A87" s="7" t="s">
        <v>35</v>
      </c>
      <c r="B87" s="7"/>
      <c r="C87" s="7"/>
      <c r="D87" s="7"/>
      <c r="O87" s="22"/>
      <c r="P87" s="22"/>
      <c r="Q87" s="22"/>
      <c r="R87" s="22"/>
      <c r="S87" s="22"/>
    </row>
    <row r="88" spans="1:64" ht="36" customHeight="1" x14ac:dyDescent="0.3">
      <c r="A88" s="102" t="s">
        <v>96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</row>
    <row r="89" spans="1:64" ht="19.5" customHeight="1" x14ac:dyDescent="0.3">
      <c r="A89" s="9" t="s">
        <v>36</v>
      </c>
      <c r="B89" s="9"/>
      <c r="C89" s="9"/>
      <c r="D89" s="9"/>
      <c r="O89" s="22"/>
      <c r="P89" s="22"/>
      <c r="Q89" s="22"/>
      <c r="R89" s="22"/>
      <c r="S89" s="22"/>
    </row>
    <row r="90" spans="1:64" ht="15.75" customHeight="1" x14ac:dyDescent="0.3">
      <c r="A90" s="83" t="s">
        <v>40</v>
      </c>
      <c r="B90" s="83"/>
      <c r="C90" s="83"/>
      <c r="D90" s="83"/>
      <c r="E90" s="83"/>
      <c r="O90" s="22"/>
      <c r="P90" s="22"/>
      <c r="Q90" s="22"/>
      <c r="R90" s="22"/>
      <c r="S90" s="22"/>
    </row>
    <row r="91" spans="1:64" ht="14.25" customHeight="1" x14ac:dyDescent="0.3">
      <c r="A91" s="83"/>
      <c r="B91" s="83"/>
      <c r="C91" s="83"/>
      <c r="D91" s="83"/>
      <c r="E91" s="83"/>
      <c r="G91" s="84"/>
      <c r="H91" s="84"/>
      <c r="J91" s="81" t="s">
        <v>42</v>
      </c>
      <c r="K91" s="81"/>
      <c r="L91" s="81"/>
      <c r="M91" s="81"/>
      <c r="O91" s="22"/>
      <c r="P91" s="22"/>
      <c r="Q91" s="22"/>
      <c r="R91" s="22"/>
      <c r="S91" s="22"/>
    </row>
    <row r="92" spans="1:64" ht="15.75" customHeight="1" x14ac:dyDescent="0.3">
      <c r="A92" s="16"/>
      <c r="B92" s="16"/>
      <c r="C92" s="16"/>
      <c r="D92" s="16"/>
      <c r="E92" s="16"/>
      <c r="G92" s="79" t="s">
        <v>10</v>
      </c>
      <c r="H92" s="79"/>
      <c r="J92" s="80" t="s">
        <v>25</v>
      </c>
      <c r="K92" s="80"/>
      <c r="L92" s="80"/>
      <c r="M92" s="80"/>
      <c r="O92" s="22"/>
      <c r="P92" s="22"/>
      <c r="Q92" s="22"/>
      <c r="R92" s="22"/>
      <c r="S92" s="22"/>
    </row>
    <row r="93" spans="1:64" ht="21.75" customHeight="1" x14ac:dyDescent="0.3">
      <c r="A93" s="83" t="s">
        <v>41</v>
      </c>
      <c r="B93" s="83"/>
      <c r="C93" s="83"/>
      <c r="D93" s="83"/>
      <c r="E93" s="83"/>
      <c r="G93" s="84"/>
      <c r="H93" s="84"/>
      <c r="J93" s="81" t="s">
        <v>43</v>
      </c>
      <c r="K93" s="81"/>
      <c r="L93" s="81"/>
      <c r="M93" s="81"/>
      <c r="O93" s="22"/>
      <c r="P93" s="22"/>
      <c r="Q93" s="22"/>
      <c r="R93" s="22"/>
      <c r="S93" s="22"/>
    </row>
    <row r="94" spans="1:64" ht="15.75" customHeight="1" x14ac:dyDescent="0.3">
      <c r="A94" s="83"/>
      <c r="B94" s="83"/>
      <c r="C94" s="83"/>
      <c r="D94" s="83"/>
      <c r="E94" s="83"/>
      <c r="G94" s="79" t="s">
        <v>10</v>
      </c>
      <c r="H94" s="79"/>
      <c r="J94" s="80" t="s">
        <v>25</v>
      </c>
      <c r="K94" s="80"/>
      <c r="L94" s="80"/>
      <c r="M94" s="80"/>
      <c r="O94" s="22"/>
      <c r="P94" s="22"/>
      <c r="Q94" s="22"/>
      <c r="R94" s="22"/>
      <c r="S94" s="22"/>
    </row>
    <row r="95" spans="1:64" ht="15.75" customHeight="1" x14ac:dyDescent="0.3">
      <c r="O95" s="22"/>
      <c r="P95" s="22"/>
      <c r="Q95" s="22"/>
      <c r="R95" s="22"/>
      <c r="S95" s="22"/>
    </row>
    <row r="97" spans="6:39" ht="15.75" customHeight="1" x14ac:dyDescent="0.3">
      <c r="F97" s="23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3"/>
      <c r="R97" s="53"/>
      <c r="S97" s="53"/>
      <c r="T97" s="53"/>
      <c r="U97" s="53"/>
      <c r="V97" s="53"/>
      <c r="W97" s="53"/>
      <c r="X97" s="53"/>
      <c r="Y97" s="53"/>
      <c r="Z97" s="14"/>
      <c r="AA97" s="14"/>
      <c r="AB97" s="14"/>
    </row>
    <row r="98" spans="6:39" ht="15.75" customHeight="1" x14ac:dyDescent="0.3">
      <c r="F98" s="23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4"/>
      <c r="R98" s="54"/>
      <c r="S98" s="54"/>
      <c r="T98" s="54"/>
      <c r="U98" s="54"/>
      <c r="V98" s="54"/>
      <c r="W98" s="54"/>
      <c r="X98" s="54"/>
      <c r="Y98" s="54"/>
      <c r="Z98" s="14"/>
      <c r="AA98" s="14"/>
      <c r="AB98" s="14"/>
    </row>
    <row r="99" spans="6:39" ht="15.75" customHeight="1" x14ac:dyDescent="0.3">
      <c r="F99" s="23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23"/>
      <c r="R99" s="23"/>
      <c r="S99" s="23"/>
      <c r="T99" s="23"/>
      <c r="U99" s="23"/>
      <c r="V99" s="23"/>
      <c r="W99" s="23"/>
      <c r="X99" s="23"/>
      <c r="Y99" s="2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6:39" ht="15.75" customHeight="1" x14ac:dyDescent="0.3">
      <c r="F100" s="23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23"/>
      <c r="R100" s="23"/>
      <c r="S100" s="23"/>
      <c r="T100" s="23"/>
      <c r="U100" s="23"/>
      <c r="V100" s="23"/>
      <c r="W100" s="23"/>
      <c r="X100" s="23"/>
      <c r="Y100" s="2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6:39" ht="15.75" customHeight="1" x14ac:dyDescent="0.3">
      <c r="F101" s="54"/>
      <c r="G101" s="64"/>
      <c r="H101" s="65"/>
      <c r="I101" s="65"/>
      <c r="J101" s="65"/>
      <c r="K101" s="65"/>
      <c r="L101" s="65"/>
      <c r="M101" s="65"/>
      <c r="N101" s="65"/>
      <c r="O101" s="66"/>
      <c r="P101" s="65"/>
      <c r="Q101" s="65"/>
      <c r="R101" s="65"/>
      <c r="S101" s="65"/>
      <c r="T101" s="65"/>
      <c r="U101" s="65"/>
      <c r="V101" s="65"/>
      <c r="W101" s="23"/>
      <c r="X101" s="23"/>
      <c r="Y101" s="2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6:39" ht="15.75" customHeight="1" x14ac:dyDescent="0.3">
      <c r="F102" s="23"/>
      <c r="G102" s="67"/>
      <c r="H102" s="65"/>
      <c r="I102" s="65"/>
      <c r="J102" s="65"/>
      <c r="K102" s="65"/>
      <c r="L102" s="65"/>
      <c r="M102" s="65"/>
      <c r="N102" s="65"/>
      <c r="O102" s="67"/>
      <c r="P102" s="65"/>
      <c r="Q102" s="65"/>
      <c r="R102" s="65"/>
      <c r="S102" s="65"/>
      <c r="T102" s="65"/>
      <c r="U102" s="65"/>
      <c r="V102" s="65"/>
      <c r="W102" s="23"/>
      <c r="X102" s="23"/>
      <c r="Y102" s="2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6:39" ht="15.75" customHeight="1" x14ac:dyDescent="0.3">
      <c r="F103" s="23"/>
      <c r="G103" s="67"/>
      <c r="H103" s="65"/>
      <c r="I103" s="65"/>
      <c r="J103" s="65"/>
      <c r="K103" s="65"/>
      <c r="L103" s="65"/>
      <c r="M103" s="65"/>
      <c r="N103" s="65"/>
      <c r="O103" s="67"/>
      <c r="P103" s="65"/>
      <c r="Q103" s="65"/>
      <c r="R103" s="65"/>
      <c r="S103" s="65"/>
      <c r="T103" s="65"/>
      <c r="U103" s="65"/>
      <c r="V103" s="65"/>
      <c r="W103" s="54"/>
      <c r="X103" s="54"/>
      <c r="Y103" s="5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6:39" ht="15.75" customHeight="1" x14ac:dyDescent="0.3">
      <c r="F104" s="23"/>
      <c r="G104" s="67"/>
      <c r="H104" s="65"/>
      <c r="I104" s="65"/>
      <c r="J104" s="65"/>
      <c r="K104" s="65"/>
      <c r="L104" s="65"/>
      <c r="M104" s="65"/>
      <c r="N104" s="65"/>
      <c r="O104" s="67"/>
      <c r="P104" s="65"/>
      <c r="Q104" s="65"/>
      <c r="R104" s="65"/>
      <c r="S104" s="65"/>
      <c r="T104" s="65"/>
      <c r="U104" s="65"/>
      <c r="V104" s="65"/>
      <c r="W104" s="23"/>
      <c r="X104" s="23"/>
      <c r="Y104" s="23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6:39" ht="15.75" customHeight="1" x14ac:dyDescent="0.3">
      <c r="F105" s="23"/>
      <c r="G105" s="67"/>
      <c r="H105" s="65"/>
      <c r="I105" s="65"/>
      <c r="J105" s="65"/>
      <c r="K105" s="65"/>
      <c r="L105" s="65"/>
      <c r="M105" s="65"/>
      <c r="N105" s="65"/>
      <c r="O105" s="67"/>
      <c r="P105" s="65"/>
      <c r="Q105" s="65"/>
      <c r="R105" s="65"/>
      <c r="S105" s="65"/>
      <c r="T105" s="65"/>
      <c r="U105" s="65"/>
      <c r="V105" s="65"/>
      <c r="W105" s="23"/>
      <c r="X105" s="23"/>
      <c r="Y105" s="2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6:39" ht="15.75" customHeight="1" x14ac:dyDescent="0.3">
      <c r="F106" s="54"/>
      <c r="G106" s="68"/>
      <c r="H106" s="65"/>
      <c r="I106" s="65"/>
      <c r="J106" s="65"/>
      <c r="K106" s="65"/>
      <c r="L106" s="65"/>
      <c r="M106" s="65"/>
      <c r="N106" s="65"/>
      <c r="O106" s="69"/>
      <c r="P106" s="65"/>
      <c r="Q106" s="65"/>
      <c r="R106" s="65"/>
      <c r="S106" s="65"/>
      <c r="T106" s="65"/>
      <c r="U106" s="65"/>
      <c r="V106" s="65"/>
      <c r="W106" s="23"/>
      <c r="X106" s="23"/>
      <c r="Y106" s="2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6:39" ht="15.75" customHeight="1" x14ac:dyDescent="0.3">
      <c r="F107" s="23"/>
      <c r="G107" s="70"/>
      <c r="H107" s="65"/>
      <c r="I107" s="65"/>
      <c r="J107" s="65"/>
      <c r="K107" s="65"/>
      <c r="L107" s="65"/>
      <c r="M107" s="65"/>
      <c r="N107" s="65"/>
      <c r="O107" s="70"/>
      <c r="P107" s="65"/>
      <c r="Q107" s="65"/>
      <c r="R107" s="65"/>
      <c r="S107" s="65"/>
      <c r="T107" s="65"/>
      <c r="U107" s="65"/>
      <c r="V107" s="65"/>
      <c r="W107" s="23"/>
      <c r="X107" s="23"/>
      <c r="Y107" s="23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6:39" ht="15.75" customHeight="1" x14ac:dyDescent="0.3">
      <c r="F108" s="23"/>
      <c r="G108" s="70"/>
      <c r="H108" s="65"/>
      <c r="I108" s="65"/>
      <c r="J108" s="65"/>
      <c r="K108" s="65"/>
      <c r="L108" s="65"/>
      <c r="M108" s="65"/>
      <c r="N108" s="65"/>
      <c r="O108" s="70"/>
      <c r="P108" s="65"/>
      <c r="Q108" s="65"/>
      <c r="R108" s="65"/>
      <c r="S108" s="65"/>
      <c r="T108" s="65"/>
      <c r="U108" s="65"/>
      <c r="V108" s="65"/>
      <c r="W108" s="54"/>
      <c r="X108" s="54"/>
      <c r="Y108" s="5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6:39" ht="15.75" customHeight="1" x14ac:dyDescent="0.3">
      <c r="F109" s="23"/>
      <c r="G109" s="69"/>
      <c r="H109" s="65"/>
      <c r="I109" s="65"/>
      <c r="J109" s="65"/>
      <c r="K109" s="65"/>
      <c r="L109" s="65"/>
      <c r="M109" s="65"/>
      <c r="N109" s="65"/>
      <c r="O109" s="70"/>
      <c r="P109" s="65"/>
      <c r="Q109" s="65"/>
      <c r="R109" s="65"/>
      <c r="S109" s="65"/>
      <c r="T109" s="65"/>
      <c r="U109" s="65"/>
      <c r="V109" s="65"/>
      <c r="W109" s="23"/>
      <c r="X109" s="23"/>
      <c r="Y109" s="23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6:39" ht="15.75" customHeight="1" x14ac:dyDescent="0.3">
      <c r="F110" s="23"/>
      <c r="G110" s="69"/>
      <c r="H110" s="65"/>
      <c r="I110" s="65"/>
      <c r="J110" s="65"/>
      <c r="K110" s="65"/>
      <c r="L110" s="65"/>
      <c r="M110" s="65"/>
      <c r="N110" s="65"/>
      <c r="O110" s="70"/>
      <c r="P110" s="65"/>
      <c r="Q110" s="65"/>
      <c r="R110" s="65"/>
      <c r="S110" s="65"/>
      <c r="T110" s="65"/>
      <c r="U110" s="65"/>
      <c r="V110" s="65"/>
      <c r="W110" s="23"/>
      <c r="X110" s="23"/>
      <c r="Y110" s="2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</row>
    <row r="111" spans="6:39" ht="15.75" customHeight="1" x14ac:dyDescent="0.3">
      <c r="F111" s="23"/>
      <c r="G111" s="69"/>
      <c r="H111" s="65"/>
      <c r="I111" s="65"/>
      <c r="J111" s="65"/>
      <c r="K111" s="65"/>
      <c r="L111" s="65"/>
      <c r="M111" s="65"/>
      <c r="N111" s="65"/>
      <c r="O111" s="69"/>
      <c r="P111" s="65"/>
      <c r="Q111" s="65"/>
      <c r="R111" s="65"/>
      <c r="S111" s="65"/>
      <c r="T111" s="65"/>
      <c r="U111" s="65"/>
      <c r="V111" s="65"/>
      <c r="W111" s="23"/>
      <c r="X111" s="23"/>
      <c r="Y111" s="23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</row>
    <row r="112" spans="6:39" ht="15.75" customHeight="1" x14ac:dyDescent="0.3">
      <c r="F112" s="23"/>
      <c r="G112" s="67"/>
      <c r="H112" s="65"/>
      <c r="I112" s="65"/>
      <c r="J112" s="65"/>
      <c r="K112" s="65"/>
      <c r="L112" s="65"/>
      <c r="M112" s="65"/>
      <c r="N112" s="65"/>
      <c r="O112" s="67"/>
      <c r="P112" s="65"/>
      <c r="Q112" s="65"/>
      <c r="R112" s="65"/>
      <c r="S112" s="65"/>
      <c r="T112" s="65"/>
      <c r="U112" s="65"/>
      <c r="V112" s="65"/>
      <c r="W112" s="23"/>
      <c r="X112" s="23"/>
      <c r="Y112" s="23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</row>
    <row r="113" spans="6:39" ht="15.75" customHeight="1" x14ac:dyDescent="0.3">
      <c r="F113" s="58"/>
      <c r="G113" s="71"/>
      <c r="H113" s="65"/>
      <c r="I113" s="65"/>
      <c r="J113" s="65"/>
      <c r="K113" s="65"/>
      <c r="L113" s="65"/>
      <c r="M113" s="65"/>
      <c r="N113" s="65"/>
      <c r="O113" s="71"/>
      <c r="P113" s="65"/>
      <c r="Q113" s="65"/>
      <c r="R113" s="65"/>
      <c r="S113" s="65"/>
      <c r="T113" s="65"/>
      <c r="U113" s="65"/>
      <c r="V113" s="65"/>
      <c r="W113" s="54"/>
      <c r="X113" s="54"/>
      <c r="Y113" s="5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</row>
    <row r="114" spans="6:39" ht="15.75" customHeight="1" x14ac:dyDescent="0.3">
      <c r="F114" s="58"/>
      <c r="G114" s="71"/>
      <c r="H114" s="65"/>
      <c r="I114" s="65"/>
      <c r="J114" s="65"/>
      <c r="K114" s="65"/>
      <c r="L114" s="65"/>
      <c r="M114" s="65"/>
      <c r="N114" s="65"/>
      <c r="O114" s="67"/>
      <c r="P114" s="65"/>
      <c r="Q114" s="65"/>
      <c r="R114" s="65"/>
      <c r="S114" s="65"/>
      <c r="T114" s="65"/>
      <c r="U114" s="65"/>
      <c r="V114" s="65"/>
      <c r="W114" s="23"/>
      <c r="X114" s="23"/>
      <c r="Y114" s="2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</row>
    <row r="115" spans="6:39" ht="15.75" customHeight="1" x14ac:dyDescent="0.3">
      <c r="F115" s="23"/>
      <c r="G115" s="71"/>
      <c r="H115" s="65"/>
      <c r="I115" s="65"/>
      <c r="J115" s="65"/>
      <c r="K115" s="65"/>
      <c r="L115" s="65"/>
      <c r="M115" s="65"/>
      <c r="N115" s="65"/>
      <c r="O115" s="67"/>
      <c r="P115" s="65"/>
      <c r="Q115" s="65"/>
      <c r="R115" s="65"/>
      <c r="S115" s="65"/>
      <c r="T115" s="65"/>
      <c r="U115" s="65"/>
      <c r="V115" s="65"/>
      <c r="W115" s="55"/>
      <c r="X115" s="55"/>
      <c r="Y115" s="55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</row>
    <row r="116" spans="6:39" x14ac:dyDescent="0.3">
      <c r="F116" s="54"/>
      <c r="G116" s="70"/>
      <c r="H116" s="65"/>
      <c r="I116" s="65"/>
      <c r="J116" s="65"/>
      <c r="K116" s="65"/>
      <c r="L116" s="65"/>
      <c r="M116" s="65"/>
      <c r="N116" s="65"/>
      <c r="O116" s="69"/>
      <c r="P116" s="65"/>
      <c r="Q116" s="65"/>
      <c r="R116" s="65"/>
      <c r="S116" s="65"/>
      <c r="T116" s="65"/>
      <c r="U116" s="65"/>
      <c r="V116" s="65"/>
      <c r="W116" s="56"/>
      <c r="X116" s="56"/>
      <c r="Y116" s="56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</row>
    <row r="117" spans="6:39" ht="15.75" customHeight="1" x14ac:dyDescent="0.3">
      <c r="F117" s="23"/>
      <c r="G117" s="72"/>
      <c r="H117" s="65"/>
      <c r="I117" s="65"/>
      <c r="J117" s="65"/>
      <c r="K117" s="65"/>
      <c r="L117" s="65"/>
      <c r="M117" s="65"/>
      <c r="N117" s="65"/>
      <c r="O117" s="72"/>
      <c r="P117" s="65"/>
      <c r="Q117" s="65"/>
      <c r="R117" s="65"/>
      <c r="S117" s="65"/>
      <c r="T117" s="65"/>
      <c r="U117" s="65"/>
      <c r="V117" s="65"/>
      <c r="W117" s="23"/>
      <c r="X117" s="23"/>
      <c r="Y117" s="23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</row>
    <row r="118" spans="6:39" x14ac:dyDescent="0.3">
      <c r="F118" s="54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54"/>
      <c r="X118" s="54"/>
      <c r="Y118" s="54"/>
      <c r="Z118" s="14"/>
      <c r="AA118" s="14"/>
      <c r="AB118" s="14"/>
    </row>
    <row r="119" spans="6:39" ht="15.75" customHeight="1" x14ac:dyDescent="0.3">
      <c r="F119" s="2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23"/>
      <c r="X119" s="23"/>
      <c r="Y119" s="23"/>
      <c r="Z119" s="14"/>
      <c r="AA119" s="14"/>
      <c r="AB119" s="14"/>
    </row>
    <row r="120" spans="6:39" ht="15.75" customHeight="1" x14ac:dyDescent="0.3">
      <c r="F120" s="23"/>
      <c r="G120" s="67"/>
      <c r="H120" s="65"/>
      <c r="I120" s="65"/>
      <c r="J120" s="65"/>
      <c r="K120" s="65"/>
      <c r="L120" s="65"/>
      <c r="M120" s="65"/>
      <c r="N120" s="65"/>
      <c r="O120" s="67"/>
      <c r="P120" s="65"/>
      <c r="Q120" s="65"/>
      <c r="R120" s="65"/>
      <c r="S120" s="65"/>
      <c r="T120" s="65"/>
      <c r="U120" s="65"/>
      <c r="V120" s="65"/>
      <c r="W120" s="54"/>
      <c r="X120" s="54"/>
      <c r="Y120" s="54"/>
      <c r="Z120" s="14"/>
      <c r="AA120" s="14"/>
      <c r="AB120" s="14"/>
    </row>
    <row r="121" spans="6:39" ht="15.75" customHeight="1" x14ac:dyDescent="0.3">
      <c r="F121" s="23"/>
      <c r="G121" s="68"/>
      <c r="H121" s="65"/>
      <c r="I121" s="65"/>
      <c r="J121" s="65"/>
      <c r="K121" s="65"/>
      <c r="L121" s="65"/>
      <c r="M121" s="65"/>
      <c r="N121" s="65"/>
      <c r="O121" s="69"/>
      <c r="P121" s="65"/>
      <c r="Q121" s="65"/>
      <c r="R121" s="65"/>
      <c r="S121" s="65"/>
      <c r="T121" s="65"/>
      <c r="U121" s="65"/>
      <c r="V121" s="65"/>
      <c r="W121" s="23"/>
      <c r="X121" s="23"/>
      <c r="Y121" s="23"/>
      <c r="Z121" s="14"/>
      <c r="AA121" s="14"/>
      <c r="AB121" s="14"/>
    </row>
    <row r="122" spans="6:39" x14ac:dyDescent="0.3">
      <c r="F122" s="14"/>
      <c r="G122" s="70"/>
      <c r="H122" s="65"/>
      <c r="I122" s="65"/>
      <c r="J122" s="65"/>
      <c r="K122" s="65"/>
      <c r="L122" s="65"/>
      <c r="M122" s="65"/>
      <c r="N122" s="65"/>
      <c r="O122" s="70"/>
      <c r="P122" s="65"/>
      <c r="Q122" s="65"/>
      <c r="R122" s="65"/>
      <c r="S122" s="65"/>
      <c r="T122" s="65"/>
      <c r="U122" s="65"/>
      <c r="V122" s="65"/>
      <c r="W122" s="54"/>
      <c r="X122" s="54"/>
      <c r="Y122" s="54"/>
      <c r="Z122" s="14"/>
      <c r="AA122" s="14"/>
      <c r="AB122" s="14"/>
    </row>
    <row r="123" spans="6:39" ht="15.75" customHeight="1" x14ac:dyDescent="0.3">
      <c r="F123" s="14"/>
      <c r="G123" s="69"/>
      <c r="H123" s="65"/>
      <c r="I123" s="65"/>
      <c r="J123" s="65"/>
      <c r="K123" s="65"/>
      <c r="L123" s="65"/>
      <c r="M123" s="65"/>
      <c r="N123" s="65"/>
      <c r="O123" s="69"/>
      <c r="P123" s="65"/>
      <c r="Q123" s="65"/>
      <c r="R123" s="65"/>
      <c r="S123" s="65"/>
      <c r="T123" s="65"/>
      <c r="U123" s="65"/>
      <c r="V123" s="65"/>
      <c r="W123" s="23"/>
      <c r="X123" s="23"/>
      <c r="Y123" s="23"/>
      <c r="Z123" s="14"/>
      <c r="AA123" s="14"/>
      <c r="AB123" s="14"/>
    </row>
    <row r="124" spans="6:39" x14ac:dyDescent="0.3">
      <c r="F124" s="14"/>
      <c r="G124" s="67"/>
      <c r="H124" s="65"/>
      <c r="I124" s="65"/>
      <c r="J124" s="65"/>
      <c r="K124" s="65"/>
      <c r="L124" s="65"/>
      <c r="M124" s="65"/>
      <c r="N124" s="65"/>
      <c r="O124" s="74"/>
      <c r="P124" s="65"/>
      <c r="Q124" s="65"/>
      <c r="R124" s="65"/>
      <c r="S124" s="65"/>
      <c r="T124" s="65"/>
      <c r="U124" s="65"/>
      <c r="V124" s="65"/>
      <c r="W124" s="14"/>
      <c r="X124" s="14"/>
      <c r="Y124" s="14"/>
      <c r="Z124" s="14"/>
      <c r="AA124" s="14"/>
      <c r="AB124" s="14"/>
    </row>
    <row r="125" spans="6:39" x14ac:dyDescent="0.3">
      <c r="F125" s="14"/>
      <c r="G125" s="70"/>
      <c r="H125" s="65"/>
      <c r="I125" s="65"/>
      <c r="J125" s="65"/>
      <c r="K125" s="65"/>
      <c r="L125" s="65"/>
      <c r="M125" s="65"/>
      <c r="N125" s="65"/>
      <c r="O125" s="69"/>
      <c r="P125" s="65"/>
      <c r="Q125" s="65"/>
      <c r="R125" s="65"/>
      <c r="S125" s="65"/>
      <c r="T125" s="65"/>
      <c r="U125" s="65"/>
      <c r="V125" s="65"/>
      <c r="W125" s="14"/>
      <c r="X125" s="14"/>
      <c r="Y125" s="14"/>
      <c r="Z125" s="14"/>
      <c r="AA125" s="14"/>
      <c r="AB125" s="14"/>
    </row>
    <row r="126" spans="6:39" x14ac:dyDescent="0.3">
      <c r="F126" s="14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14"/>
      <c r="X126" s="14"/>
      <c r="Y126" s="14"/>
      <c r="Z126" s="14"/>
      <c r="AA126" s="14"/>
      <c r="AB126" s="14"/>
    </row>
    <row r="127" spans="6:39" x14ac:dyDescent="0.3"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6:39" x14ac:dyDescent="0.3"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6:28" x14ac:dyDescent="0.3"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6:28" x14ac:dyDescent="0.3"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6:28" x14ac:dyDescent="0.3"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6:28" x14ac:dyDescent="0.3"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6:28" x14ac:dyDescent="0.3"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6:28" x14ac:dyDescent="0.3"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6:28" x14ac:dyDescent="0.3"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6:28" x14ac:dyDescent="0.3"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6:28" x14ac:dyDescent="0.3"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6:28" x14ac:dyDescent="0.3"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6:28" x14ac:dyDescent="0.3"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6:28" x14ac:dyDescent="0.3"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6:28" x14ac:dyDescent="0.3"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6:28" x14ac:dyDescent="0.3"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6:28" x14ac:dyDescent="0.3"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6:28" x14ac:dyDescent="0.3"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6:28" x14ac:dyDescent="0.3"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6:28" x14ac:dyDescent="0.3"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6:28" x14ac:dyDescent="0.3"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6:28" x14ac:dyDescent="0.3"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6:28" x14ac:dyDescent="0.3"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6:28" x14ac:dyDescent="0.3"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6:28" x14ac:dyDescent="0.3"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6:28" x14ac:dyDescent="0.3"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6:28" x14ac:dyDescent="0.3"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6:28" x14ac:dyDescent="0.3"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6:28" x14ac:dyDescent="0.3"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6:28" x14ac:dyDescent="0.3"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6:28" x14ac:dyDescent="0.3"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6:28" x14ac:dyDescent="0.3"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6:28" x14ac:dyDescent="0.3"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6:28" x14ac:dyDescent="0.3"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6:28" x14ac:dyDescent="0.3"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6:28" x14ac:dyDescent="0.3"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6:28" x14ac:dyDescent="0.3"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6:28" x14ac:dyDescent="0.3"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6:28" x14ac:dyDescent="0.3"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6:28" x14ac:dyDescent="0.3"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6:28" x14ac:dyDescent="0.3"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6:28" x14ac:dyDescent="0.3"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6:28" x14ac:dyDescent="0.3"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6:28" x14ac:dyDescent="0.3"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6:28" x14ac:dyDescent="0.3"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6:28" x14ac:dyDescent="0.3"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6:28" x14ac:dyDescent="0.3"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6:28" x14ac:dyDescent="0.3"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6:28" x14ac:dyDescent="0.3"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6:28" x14ac:dyDescent="0.3"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6:28" x14ac:dyDescent="0.3"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6:28" x14ac:dyDescent="0.3"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6:28" x14ac:dyDescent="0.3"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6:28" x14ac:dyDescent="0.3"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6:28" x14ac:dyDescent="0.3"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6:28" x14ac:dyDescent="0.3"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6:28" x14ac:dyDescent="0.3"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6:28" x14ac:dyDescent="0.3"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6:28" x14ac:dyDescent="0.3"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6:28" x14ac:dyDescent="0.3"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6:28" x14ac:dyDescent="0.3"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6:28" x14ac:dyDescent="0.3"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6:28" x14ac:dyDescent="0.3"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6:28" x14ac:dyDescent="0.3"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6:28" x14ac:dyDescent="0.3"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6:28" x14ac:dyDescent="0.3"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6:28" x14ac:dyDescent="0.3"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6:28" x14ac:dyDescent="0.3"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6:28" x14ac:dyDescent="0.3"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6:28" x14ac:dyDescent="0.3"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6:28" x14ac:dyDescent="0.3"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6:28" x14ac:dyDescent="0.3"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6:28" x14ac:dyDescent="0.3"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6:28" x14ac:dyDescent="0.3"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6:28" x14ac:dyDescent="0.3"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6:28" x14ac:dyDescent="0.3"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6:28" x14ac:dyDescent="0.3"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6:28" x14ac:dyDescent="0.3"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6:28" x14ac:dyDescent="0.3"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6:28" x14ac:dyDescent="0.3"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6:28" x14ac:dyDescent="0.3"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6:28" x14ac:dyDescent="0.3"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6:28" x14ac:dyDescent="0.3"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6:28" x14ac:dyDescent="0.3"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6:28" x14ac:dyDescent="0.3"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6:28" x14ac:dyDescent="0.3"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6:28" x14ac:dyDescent="0.3"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6:28" x14ac:dyDescent="0.3"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6:28" x14ac:dyDescent="0.3"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6:28" x14ac:dyDescent="0.3"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6:28" x14ac:dyDescent="0.3"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6:28" x14ac:dyDescent="0.3"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6:28" x14ac:dyDescent="0.3"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</sheetData>
  <mergeCells count="67">
    <mergeCell ref="O85:AG85"/>
    <mergeCell ref="E11:M11"/>
    <mergeCell ref="O36:AM36"/>
    <mergeCell ref="B20:BM20"/>
    <mergeCell ref="B17:M17"/>
    <mergeCell ref="O86:X86"/>
    <mergeCell ref="B86:M86"/>
    <mergeCell ref="X30:Z30"/>
    <mergeCell ref="A13:M13"/>
    <mergeCell ref="B44:D44"/>
    <mergeCell ref="J1:M4"/>
    <mergeCell ref="A5:M5"/>
    <mergeCell ref="A9:A10"/>
    <mergeCell ref="E7:AJ7"/>
    <mergeCell ref="E9:AJ9"/>
    <mergeCell ref="A11:A12"/>
    <mergeCell ref="R30:T30"/>
    <mergeCell ref="U30:W30"/>
    <mergeCell ref="A6:M6"/>
    <mergeCell ref="E12:M12"/>
    <mergeCell ref="B15:M15"/>
    <mergeCell ref="B16:M16"/>
    <mergeCell ref="E8:M8"/>
    <mergeCell ref="E10:M10"/>
    <mergeCell ref="A7:A8"/>
    <mergeCell ref="B30:D31"/>
    <mergeCell ref="B32:D32"/>
    <mergeCell ref="B23:M23"/>
    <mergeCell ref="A30:A31"/>
    <mergeCell ref="E30:G30"/>
    <mergeCell ref="B25:M25"/>
    <mergeCell ref="B34:D34"/>
    <mergeCell ref="B24:M24"/>
    <mergeCell ref="B33:D33"/>
    <mergeCell ref="H30:J30"/>
    <mergeCell ref="K30:M30"/>
    <mergeCell ref="B35:D35"/>
    <mergeCell ref="A36:M36"/>
    <mergeCell ref="A38:M38"/>
    <mergeCell ref="B41:D42"/>
    <mergeCell ref="A41:A42"/>
    <mergeCell ref="E41:G41"/>
    <mergeCell ref="K41:M41"/>
    <mergeCell ref="H41:J41"/>
    <mergeCell ref="B43:D43"/>
    <mergeCell ref="A90:E91"/>
    <mergeCell ref="A93:E94"/>
    <mergeCell ref="G91:H91"/>
    <mergeCell ref="G93:H93"/>
    <mergeCell ref="G92:H92"/>
    <mergeCell ref="A75:M75"/>
    <mergeCell ref="A78:M78"/>
    <mergeCell ref="A81:M81"/>
    <mergeCell ref="A84:M84"/>
    <mergeCell ref="G94:H94"/>
    <mergeCell ref="J92:M92"/>
    <mergeCell ref="J91:M91"/>
    <mergeCell ref="J93:M93"/>
    <mergeCell ref="J94:M94"/>
    <mergeCell ref="A71:M71"/>
    <mergeCell ref="A88:M88"/>
    <mergeCell ref="E47:G47"/>
    <mergeCell ref="H47:J47"/>
    <mergeCell ref="K47:M47"/>
    <mergeCell ref="A56:M56"/>
    <mergeCell ref="A62:M62"/>
    <mergeCell ref="A68:M68"/>
  </mergeCells>
  <conditionalFormatting sqref="B80">
    <cfRule type="cellIs" dxfId="0" priority="1" stopIfTrue="1" operator="equal">
      <formula>$G56</formula>
    </cfRule>
  </conditionalFormatting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2020-03-02T12:36:53Z</dcterms:modified>
</cp:coreProperties>
</file>